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510" windowWidth="15195" windowHeight="7695" tabRatio="618" activeTab="1"/>
  </bookViews>
  <sheets>
    <sheet name="Міста" sheetId="3" r:id="rId1"/>
    <sheet name="Райони" sheetId="2" r:id="rId2"/>
  </sheets>
  <definedNames>
    <definedName name="_xlnm.Print_Titles" localSheetId="0">Міста!$A:$A</definedName>
    <definedName name="_xlnm.Print_Titles" localSheetId="1">Райони!$A:$A</definedName>
    <definedName name="_xlnm.Print_Area" localSheetId="1">Райони!$A$1:$CL$28</definedName>
  </definedNames>
  <calcPr calcId="144525" fullCalcOnLoad="1"/>
</workbook>
</file>

<file path=xl/calcChain.xml><?xml version="1.0" encoding="utf-8"?>
<calcChain xmlns="http://schemas.openxmlformats.org/spreadsheetml/2006/main">
  <c r="CK25" i="2"/>
  <c r="CK26"/>
  <c r="CK8"/>
  <c r="CK9"/>
  <c r="CK10"/>
  <c r="CK11"/>
  <c r="CK12"/>
  <c r="CK13"/>
  <c r="CK14"/>
  <c r="CK15"/>
  <c r="CK16"/>
  <c r="CK17"/>
  <c r="CK18"/>
  <c r="CK19"/>
  <c r="CK20"/>
  <c r="CK21"/>
  <c r="CK22"/>
  <c r="CK23"/>
  <c r="CK24"/>
  <c r="CK7"/>
  <c r="CL7"/>
  <c r="BQ16"/>
  <c r="BV27"/>
  <c r="U26"/>
  <c r="CC7"/>
  <c r="CC8"/>
  <c r="CC9"/>
  <c r="CC10"/>
  <c r="CC11"/>
  <c r="CC12"/>
  <c r="CC13"/>
  <c r="CC14"/>
  <c r="CC15"/>
  <c r="CC16"/>
  <c r="CC17"/>
  <c r="CC18"/>
  <c r="CC19"/>
  <c r="CC20"/>
  <c r="CC21"/>
  <c r="CC22"/>
  <c r="CC23"/>
  <c r="CC24"/>
  <c r="CC25"/>
  <c r="CC26"/>
  <c r="BR6" i="3"/>
  <c r="BR7"/>
  <c r="BR8"/>
  <c r="BR9"/>
  <c r="BR10"/>
  <c r="BR11"/>
  <c r="BR12"/>
  <c r="BR13"/>
  <c r="BR5"/>
  <c r="BQ15"/>
  <c r="BQ14"/>
  <c r="BS6"/>
  <c r="BS13"/>
  <c r="BS9"/>
  <c r="BS12"/>
  <c r="BS8"/>
  <c r="BS11"/>
  <c r="BS7"/>
  <c r="BS5"/>
  <c r="BS10"/>
  <c r="AU6"/>
  <c r="AU7"/>
  <c r="AU8"/>
  <c r="AU9"/>
  <c r="AU10"/>
  <c r="AU11"/>
  <c r="AU12"/>
  <c r="AU13"/>
  <c r="AX9"/>
  <c r="T14"/>
  <c r="Z5"/>
  <c r="Z13"/>
  <c r="Z12"/>
  <c r="Z11"/>
  <c r="Z10"/>
  <c r="Z9"/>
  <c r="Z8"/>
  <c r="Z7"/>
  <c r="Z6"/>
  <c r="AC5"/>
  <c r="AH8" i="2"/>
  <c r="AH9"/>
  <c r="AH10"/>
  <c r="AH11"/>
  <c r="AH12"/>
  <c r="AH13"/>
  <c r="AH14"/>
  <c r="AH15"/>
  <c r="AH16"/>
  <c r="AH17"/>
  <c r="AH18"/>
  <c r="AH19"/>
  <c r="AH20"/>
  <c r="AH21"/>
  <c r="AH22"/>
  <c r="AH23"/>
  <c r="AH24"/>
  <c r="AH26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6"/>
  <c r="BU6" i="3"/>
  <c r="BU7"/>
  <c r="BU8"/>
  <c r="BU9"/>
  <c r="BU10"/>
  <c r="BU11"/>
  <c r="BU12"/>
  <c r="BU13"/>
  <c r="BU5"/>
  <c r="AW8" i="2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Z28"/>
  <c r="AK10"/>
  <c r="AK25"/>
  <c r="AN10"/>
  <c r="AN25"/>
  <c r="BI12" i="3"/>
  <c r="BO6"/>
  <c r="BO7"/>
  <c r="BO8"/>
  <c r="BO9"/>
  <c r="BO10"/>
  <c r="BO11"/>
  <c r="BO12"/>
  <c r="BO13"/>
  <c r="BO5"/>
  <c r="BZ8" i="2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7"/>
  <c r="AQ14" i="3"/>
  <c r="AQ15"/>
  <c r="AR10"/>
  <c r="AR5"/>
  <c r="AT14"/>
  <c r="AT15"/>
  <c r="AW14"/>
  <c r="AW15"/>
  <c r="CH27" i="2"/>
  <c r="CH28"/>
  <c r="CI8"/>
  <c r="CI9"/>
  <c r="CI10"/>
  <c r="CI11"/>
  <c r="CI12"/>
  <c r="CI14"/>
  <c r="CI15"/>
  <c r="CI16"/>
  <c r="CI17"/>
  <c r="CI18"/>
  <c r="CI19"/>
  <c r="CI20"/>
  <c r="CI21"/>
  <c r="CI22"/>
  <c r="CI23"/>
  <c r="CI24"/>
  <c r="CI25"/>
  <c r="CI26"/>
  <c r="CI7"/>
  <c r="AM27"/>
  <c r="AM28"/>
  <c r="AK7"/>
  <c r="AK15"/>
  <c r="AK16"/>
  <c r="AK17"/>
  <c r="AK18"/>
  <c r="AK19"/>
  <c r="AK20"/>
  <c r="AK21"/>
  <c r="AK22"/>
  <c r="AK23"/>
  <c r="AK24"/>
  <c r="AK26"/>
  <c r="AK8"/>
  <c r="AK9"/>
  <c r="AK11"/>
  <c r="AK12"/>
  <c r="AK13"/>
  <c r="AK14"/>
  <c r="BT15" i="3"/>
  <c r="BT14"/>
  <c r="BW8" i="2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7"/>
  <c r="BY28"/>
  <c r="BY27"/>
  <c r="BV28"/>
  <c r="AW7"/>
  <c r="AV28"/>
  <c r="AV27"/>
  <c r="U7"/>
  <c r="U8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7"/>
  <c r="AU5" i="3"/>
  <c r="BL5"/>
  <c r="BL6"/>
  <c r="BL7"/>
  <c r="BL8"/>
  <c r="BL9"/>
  <c r="BL10"/>
  <c r="BL11"/>
  <c r="BL12"/>
  <c r="BL13"/>
  <c r="BI6"/>
  <c r="BI11"/>
  <c r="BT18" i="2"/>
  <c r="BQ8"/>
  <c r="BQ9"/>
  <c r="BQ10"/>
  <c r="BQ11"/>
  <c r="BQ12"/>
  <c r="BQ13"/>
  <c r="BQ14"/>
  <c r="BQ15"/>
  <c r="BQ17"/>
  <c r="BQ18"/>
  <c r="BQ19"/>
  <c r="BQ20"/>
  <c r="BQ21"/>
  <c r="BQ22"/>
  <c r="BQ23"/>
  <c r="BQ24"/>
  <c r="BQ25"/>
  <c r="BQ2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7"/>
  <c r="O6" i="3"/>
  <c r="O7"/>
  <c r="O8"/>
  <c r="O9"/>
  <c r="O10"/>
  <c r="O11"/>
  <c r="O12"/>
  <c r="O13"/>
  <c r="O5"/>
  <c r="BI7"/>
  <c r="BI8"/>
  <c r="BI9"/>
  <c r="BI10"/>
  <c r="BI13"/>
  <c r="BH15"/>
  <c r="BH14"/>
  <c r="CF7" i="2"/>
  <c r="CF8"/>
  <c r="CF9"/>
  <c r="CF10"/>
  <c r="CF11"/>
  <c r="CF12"/>
  <c r="CF13"/>
  <c r="CF14"/>
  <c r="CF15"/>
  <c r="CF16"/>
  <c r="CF17"/>
  <c r="CF18"/>
  <c r="CF19"/>
  <c r="CF20"/>
  <c r="CF21"/>
  <c r="CF22"/>
  <c r="CF23"/>
  <c r="CF24"/>
  <c r="CF25"/>
  <c r="CF26"/>
  <c r="BN8"/>
  <c r="BN9"/>
  <c r="BN10"/>
  <c r="BN11"/>
  <c r="BN12"/>
  <c r="BN13"/>
  <c r="BN14"/>
  <c r="BN15"/>
  <c r="BN16"/>
  <c r="BN17"/>
  <c r="BN18"/>
  <c r="BN19"/>
  <c r="BN20"/>
  <c r="BN21"/>
  <c r="BN22"/>
  <c r="BN23"/>
  <c r="BN24"/>
  <c r="BN25"/>
  <c r="BN26"/>
  <c r="BN7"/>
  <c r="BM28"/>
  <c r="BM27"/>
  <c r="CE28"/>
  <c r="CE27"/>
  <c r="AC8" i="3"/>
  <c r="W6"/>
  <c r="W7"/>
  <c r="W8"/>
  <c r="W9"/>
  <c r="W11"/>
  <c r="W12"/>
  <c r="W13"/>
  <c r="BW15"/>
  <c r="BN15"/>
  <c r="BK15"/>
  <c r="BK14"/>
  <c r="BE15"/>
  <c r="BC15"/>
  <c r="AZ15"/>
  <c r="AN15"/>
  <c r="AK15"/>
  <c r="AH15"/>
  <c r="AE15"/>
  <c r="AB15"/>
  <c r="Y15"/>
  <c r="V15"/>
  <c r="V14"/>
  <c r="T15"/>
  <c r="U5"/>
  <c r="Q15"/>
  <c r="N15"/>
  <c r="K15"/>
  <c r="K14"/>
  <c r="H15"/>
  <c r="E15"/>
  <c r="B15"/>
  <c r="BW14"/>
  <c r="BN14"/>
  <c r="BE14"/>
  <c r="BC14"/>
  <c r="AZ14"/>
  <c r="AN14"/>
  <c r="AK14"/>
  <c r="AH14"/>
  <c r="AE14"/>
  <c r="AB14"/>
  <c r="Y14"/>
  <c r="Q14"/>
  <c r="N14"/>
  <c r="H14"/>
  <c r="E14"/>
  <c r="B14"/>
  <c r="BX13"/>
  <c r="BF13"/>
  <c r="BA13"/>
  <c r="AX13"/>
  <c r="AO13"/>
  <c r="AL13"/>
  <c r="AI13"/>
  <c r="AF13"/>
  <c r="AC13"/>
  <c r="R13"/>
  <c r="L13"/>
  <c r="I13"/>
  <c r="F13"/>
  <c r="C13"/>
  <c r="BX12"/>
  <c r="BF12"/>
  <c r="BA12"/>
  <c r="AX12"/>
  <c r="AO12"/>
  <c r="AL12"/>
  <c r="AI12"/>
  <c r="AF12"/>
  <c r="AC12"/>
  <c r="R12"/>
  <c r="L12"/>
  <c r="I12"/>
  <c r="F12"/>
  <c r="C12"/>
  <c r="BX11"/>
  <c r="BF11"/>
  <c r="BA11"/>
  <c r="AX11"/>
  <c r="AO11"/>
  <c r="AL11"/>
  <c r="AI11"/>
  <c r="AF11"/>
  <c r="AC11"/>
  <c r="R11"/>
  <c r="L11"/>
  <c r="I11"/>
  <c r="F11"/>
  <c r="C11"/>
  <c r="BX10"/>
  <c r="BF10"/>
  <c r="BA10"/>
  <c r="AX10"/>
  <c r="AO10"/>
  <c r="AL10"/>
  <c r="AI10"/>
  <c r="AF10"/>
  <c r="AC10"/>
  <c r="R10"/>
  <c r="L10"/>
  <c r="I10"/>
  <c r="F10"/>
  <c r="C10"/>
  <c r="BX9"/>
  <c r="BF9"/>
  <c r="BA9"/>
  <c r="AO9"/>
  <c r="AL9"/>
  <c r="AI9"/>
  <c r="AF9"/>
  <c r="AC9"/>
  <c r="R9"/>
  <c r="L9"/>
  <c r="I9"/>
  <c r="F9"/>
  <c r="C9"/>
  <c r="BX8"/>
  <c r="BF8"/>
  <c r="BA8"/>
  <c r="AX8"/>
  <c r="AO8"/>
  <c r="AL8"/>
  <c r="AI8"/>
  <c r="AF8"/>
  <c r="R8"/>
  <c r="L8"/>
  <c r="I8"/>
  <c r="F8"/>
  <c r="C8"/>
  <c r="BX7"/>
  <c r="BF7"/>
  <c r="BA7"/>
  <c r="AX7"/>
  <c r="AO7"/>
  <c r="AL7"/>
  <c r="AI7"/>
  <c r="AF7"/>
  <c r="AC7"/>
  <c r="R7"/>
  <c r="L7"/>
  <c r="I7"/>
  <c r="F7"/>
  <c r="C7"/>
  <c r="BX6"/>
  <c r="BF6"/>
  <c r="BA6"/>
  <c r="AX6"/>
  <c r="AO6"/>
  <c r="AL6"/>
  <c r="AI6"/>
  <c r="AF6"/>
  <c r="AC6"/>
  <c r="R6"/>
  <c r="L6"/>
  <c r="I6"/>
  <c r="F6"/>
  <c r="C6"/>
  <c r="BX5"/>
  <c r="BF5"/>
  <c r="BA5"/>
  <c r="AX5"/>
  <c r="AO5"/>
  <c r="AL5"/>
  <c r="AI5"/>
  <c r="AF5"/>
  <c r="W5"/>
  <c r="R5"/>
  <c r="L5"/>
  <c r="I5"/>
  <c r="F5"/>
  <c r="C5"/>
  <c r="CB28" i="2"/>
  <c r="CB27"/>
  <c r="AJ27"/>
  <c r="C7"/>
  <c r="AB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7"/>
  <c r="K28"/>
  <c r="K27"/>
  <c r="BB28"/>
  <c r="BB27"/>
  <c r="AS28"/>
  <c r="AS27"/>
  <c r="AG28"/>
  <c r="AG27"/>
  <c r="AD28"/>
  <c r="AD27"/>
  <c r="BE28"/>
  <c r="BE27"/>
  <c r="BF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T28"/>
  <c r="T27"/>
  <c r="V7"/>
  <c r="N27"/>
  <c r="AN8"/>
  <c r="AN9"/>
  <c r="AN11"/>
  <c r="AN12"/>
  <c r="AN13"/>
  <c r="AN14"/>
  <c r="AN15"/>
  <c r="AN16"/>
  <c r="AN17"/>
  <c r="AN18"/>
  <c r="AN19"/>
  <c r="AN20"/>
  <c r="AN21"/>
  <c r="AN22"/>
  <c r="AN23"/>
  <c r="AN24"/>
  <c r="AN26"/>
  <c r="AN7"/>
  <c r="AH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5"/>
  <c r="BC26"/>
  <c r="BC7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E7"/>
  <c r="AY28"/>
  <c r="AY27"/>
  <c r="AZ25"/>
  <c r="AZ21"/>
  <c r="AZ17"/>
  <c r="AZ13"/>
  <c r="AZ9"/>
  <c r="AZ26"/>
  <c r="AZ18"/>
  <c r="AZ14"/>
  <c r="AZ10"/>
  <c r="AZ23"/>
  <c r="AZ19"/>
  <c r="AZ15"/>
  <c r="AZ11"/>
  <c r="AZ24"/>
  <c r="AZ20"/>
  <c r="AZ16"/>
  <c r="AZ12"/>
  <c r="AZ7"/>
  <c r="AZ8"/>
  <c r="AZ22"/>
  <c r="F7"/>
  <c r="BT8"/>
  <c r="BJ28"/>
  <c r="BJ2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7"/>
  <c r="BT7"/>
  <c r="AA28"/>
  <c r="AA27"/>
  <c r="Q28"/>
  <c r="Q27"/>
  <c r="BH28"/>
  <c r="BH27"/>
  <c r="BP28"/>
  <c r="BP27"/>
  <c r="BF8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U9"/>
  <c r="U10"/>
  <c r="U11"/>
  <c r="U12"/>
  <c r="U13"/>
  <c r="U14"/>
  <c r="U15"/>
  <c r="U16"/>
  <c r="U17"/>
  <c r="U18"/>
  <c r="U19"/>
  <c r="U20"/>
  <c r="U21"/>
  <c r="U22"/>
  <c r="U23"/>
  <c r="U24"/>
  <c r="U2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BT14"/>
  <c r="BT17"/>
  <c r="BT13"/>
  <c r="BS28"/>
  <c r="BT12"/>
  <c r="BT10"/>
  <c r="BT24"/>
  <c r="BT25"/>
  <c r="BT19"/>
  <c r="BT11"/>
  <c r="BT22"/>
  <c r="BT15"/>
  <c r="BT23"/>
  <c r="BT21"/>
  <c r="BT26"/>
  <c r="BT9"/>
  <c r="BS27"/>
  <c r="BT20"/>
  <c r="BT16"/>
  <c r="E28"/>
  <c r="H28"/>
  <c r="N28"/>
  <c r="E27"/>
  <c r="H27"/>
  <c r="B27"/>
  <c r="B28"/>
  <c r="AJ28"/>
  <c r="AP28"/>
  <c r="AP27"/>
  <c r="AQ7"/>
  <c r="AQ15"/>
  <c r="AQ23"/>
  <c r="AQ8"/>
  <c r="AQ16"/>
  <c r="AQ24"/>
  <c r="AQ13"/>
  <c r="AQ21"/>
  <c r="AQ10"/>
  <c r="AQ18"/>
  <c r="AQ11"/>
  <c r="AQ19"/>
  <c r="AQ22"/>
  <c r="AQ12"/>
  <c r="AQ20"/>
  <c r="AQ9"/>
  <c r="AQ17"/>
  <c r="AQ25"/>
  <c r="AQ14"/>
  <c r="AQ26"/>
  <c r="BX21"/>
  <c r="AP5" i="3"/>
  <c r="AP7"/>
  <c r="AP11"/>
  <c r="AP8"/>
  <c r="AP12"/>
  <c r="AP9"/>
  <c r="AP13"/>
  <c r="AP6"/>
  <c r="AP10"/>
  <c r="AV7"/>
  <c r="AV11"/>
  <c r="AV8"/>
  <c r="AV12"/>
  <c r="AV9"/>
  <c r="AV13"/>
  <c r="AV6"/>
  <c r="AV10"/>
  <c r="AV5"/>
  <c r="AM5"/>
  <c r="AS11"/>
  <c r="M14" i="2"/>
  <c r="M26"/>
  <c r="M25"/>
  <c r="AY9" i="3"/>
  <c r="AG9"/>
  <c r="U7"/>
  <c r="U11"/>
  <c r="U10"/>
  <c r="BA11" i="2"/>
  <c r="CD22"/>
  <c r="AM12" i="3"/>
  <c r="AA11"/>
  <c r="BD22" i="2"/>
  <c r="AI10"/>
  <c r="AI14"/>
  <c r="AI18"/>
  <c r="AI22"/>
  <c r="AI26"/>
  <c r="AI11"/>
  <c r="AI15"/>
  <c r="AI19"/>
  <c r="AI23"/>
  <c r="AI8"/>
  <c r="AI12"/>
  <c r="AI16"/>
  <c r="AI20"/>
  <c r="AI24"/>
  <c r="AI9"/>
  <c r="AI13"/>
  <c r="AI17"/>
  <c r="AI21"/>
  <c r="D9" i="3"/>
  <c r="D13"/>
  <c r="D6"/>
  <c r="D10"/>
  <c r="D7"/>
  <c r="D11"/>
  <c r="D8"/>
  <c r="D12"/>
  <c r="D15" i="2"/>
  <c r="BR8"/>
  <c r="S23"/>
  <c r="AF10"/>
  <c r="AF14"/>
  <c r="AF18"/>
  <c r="AF22"/>
  <c r="AF26"/>
  <c r="AF24"/>
  <c r="AF9"/>
  <c r="AF13"/>
  <c r="AF17"/>
  <c r="AF21"/>
  <c r="AF11"/>
  <c r="AF15"/>
  <c r="AF19"/>
  <c r="AF23"/>
  <c r="AF8"/>
  <c r="AF12"/>
  <c r="AF16"/>
  <c r="AF20"/>
  <c r="BM5" i="3"/>
  <c r="BV8"/>
  <c r="BV12"/>
  <c r="BV9"/>
  <c r="BV13"/>
  <c r="BV6"/>
  <c r="BV10"/>
  <c r="BV5"/>
  <c r="BV7"/>
  <c r="BV11"/>
  <c r="AR17" i="2"/>
  <c r="J13"/>
  <c r="J7"/>
  <c r="BI20"/>
  <c r="X9" i="3"/>
  <c r="AS10"/>
  <c r="BO23" i="2"/>
  <c r="U9" i="3"/>
  <c r="U8"/>
  <c r="AX8" i="2"/>
  <c r="AX12"/>
  <c r="AX16"/>
  <c r="AX20"/>
  <c r="AX24"/>
  <c r="AX10"/>
  <c r="AX14"/>
  <c r="AX18"/>
  <c r="AX22"/>
  <c r="AX26"/>
  <c r="AX9"/>
  <c r="AX13"/>
  <c r="AX17"/>
  <c r="AX21"/>
  <c r="AX25"/>
  <c r="AX11"/>
  <c r="AX15"/>
  <c r="AX19"/>
  <c r="AX23"/>
  <c r="AM13" i="3"/>
  <c r="AD10"/>
  <c r="AJ7"/>
  <c r="BD10"/>
  <c r="AI7" i="2"/>
  <c r="BD12"/>
  <c r="CG7"/>
  <c r="BO19"/>
  <c r="CD18"/>
  <c r="BA10"/>
  <c r="CD7"/>
  <c r="CD19"/>
  <c r="G9"/>
  <c r="CD9"/>
  <c r="BX25"/>
  <c r="CD11"/>
  <c r="CD13"/>
  <c r="AR15"/>
  <c r="D24"/>
  <c r="D8"/>
  <c r="P20"/>
  <c r="BD10"/>
  <c r="BD9"/>
  <c r="AR7"/>
  <c r="AM10" i="3"/>
  <c r="AU26" i="2"/>
  <c r="M9"/>
  <c r="BO22"/>
  <c r="AJ9" i="3"/>
  <c r="P17" i="2"/>
  <c r="S11"/>
  <c r="BG21"/>
  <c r="BD17"/>
  <c r="AM6" i="3"/>
  <c r="BM6"/>
  <c r="BD14" i="2"/>
  <c r="BD23"/>
  <c r="CD23"/>
  <c r="CD15"/>
  <c r="CD17"/>
  <c r="CD10"/>
  <c r="CD14"/>
  <c r="BU10"/>
  <c r="BD21"/>
  <c r="BD19"/>
  <c r="CD16"/>
  <c r="BD26"/>
  <c r="BD25"/>
  <c r="D13"/>
  <c r="CD25"/>
  <c r="CD21"/>
  <c r="CD26"/>
  <c r="BO7"/>
  <c r="BD20"/>
  <c r="CG21"/>
  <c r="CJ18"/>
  <c r="V22"/>
  <c r="BD15"/>
  <c r="S14"/>
  <c r="BR10"/>
  <c r="CD24"/>
  <c r="CD8"/>
  <c r="M23"/>
  <c r="CD20"/>
  <c r="AX7"/>
  <c r="BD16"/>
  <c r="G7"/>
  <c r="AU21"/>
  <c r="BO14"/>
  <c r="AJ8" i="3"/>
  <c r="BD11"/>
  <c r="X11"/>
  <c r="AS9"/>
  <c r="G11"/>
  <c r="BG5"/>
  <c r="AY8"/>
  <c r="BD13"/>
  <c r="X13"/>
  <c r="AS13"/>
  <c r="J13"/>
  <c r="X8"/>
  <c r="AG13"/>
  <c r="BG13" i="2"/>
  <c r="BG26"/>
  <c r="BB12" i="3"/>
  <c r="BG12" i="2"/>
  <c r="BG17"/>
  <c r="BG14"/>
  <c r="BG9"/>
  <c r="BG8"/>
  <c r="BG19"/>
  <c r="BG10"/>
  <c r="BG6" i="3"/>
  <c r="AL25" i="2"/>
  <c r="AL10"/>
  <c r="AL15"/>
  <c r="AO9"/>
  <c r="AO25"/>
  <c r="AO10"/>
  <c r="M8" i="3"/>
  <c r="P13"/>
  <c r="P11" i="2"/>
  <c r="P25"/>
  <c r="P14"/>
  <c r="P13"/>
  <c r="P26"/>
  <c r="M11"/>
  <c r="CJ8"/>
  <c r="CJ22"/>
  <c r="CJ16"/>
  <c r="CJ23"/>
  <c r="CJ15"/>
  <c r="CJ20"/>
  <c r="CJ13"/>
  <c r="CJ12"/>
  <c r="CJ11"/>
  <c r="CJ14"/>
  <c r="CJ7"/>
  <c r="CJ21"/>
  <c r="CJ24"/>
  <c r="CJ19"/>
  <c r="CJ9"/>
  <c r="BO25"/>
  <c r="BO20"/>
  <c r="BO24"/>
  <c r="BO16"/>
  <c r="BO17"/>
  <c r="BO26"/>
  <c r="BO12"/>
  <c r="BO8"/>
  <c r="BO9"/>
  <c r="G13"/>
  <c r="D22"/>
  <c r="BJ7" i="3"/>
  <c r="J6"/>
  <c r="J12"/>
  <c r="J9"/>
  <c r="BB10"/>
  <c r="BG24" i="2"/>
  <c r="BG25"/>
  <c r="BG16"/>
  <c r="BG11"/>
  <c r="BG7"/>
  <c r="BG22"/>
  <c r="BG18"/>
  <c r="BG20"/>
  <c r="BG15"/>
  <c r="BL21"/>
  <c r="BG13" i="3"/>
  <c r="BG11"/>
  <c r="BJ10"/>
  <c r="AD9"/>
  <c r="BB11"/>
  <c r="BG8"/>
  <c r="X12"/>
  <c r="X7"/>
  <c r="J7"/>
  <c r="AM7"/>
  <c r="P7"/>
  <c r="J10"/>
  <c r="AM8"/>
  <c r="G7"/>
  <c r="AJ11"/>
  <c r="BP8"/>
  <c r="BP12"/>
  <c r="BP7"/>
  <c r="BP11"/>
  <c r="BP6"/>
  <c r="BP10"/>
  <c r="BP5"/>
  <c r="BP9"/>
  <c r="BP13"/>
  <c r="J5"/>
  <c r="BM12"/>
  <c r="AM11"/>
  <c r="S7"/>
  <c r="AG8"/>
  <c r="BB8"/>
  <c r="AA12"/>
  <c r="CG16" i="2"/>
  <c r="AA10" i="3"/>
  <c r="AA13"/>
  <c r="AA8"/>
  <c r="AD5"/>
  <c r="AD6"/>
  <c r="S12"/>
  <c r="V10" i="2"/>
  <c r="BY7" i="3"/>
  <c r="BM13"/>
  <c r="BM8"/>
  <c r="AY11"/>
  <c r="AS5"/>
  <c r="AS7"/>
  <c r="D23" i="2"/>
  <c r="AR12"/>
  <c r="BI14"/>
  <c r="BA23"/>
  <c r="M20"/>
  <c r="AL18"/>
  <c r="M13" i="3"/>
  <c r="AA5"/>
  <c r="BD6"/>
  <c r="BJ13"/>
  <c r="BX20" i="2"/>
  <c r="CA23"/>
  <c r="AO23"/>
  <c r="CJ10"/>
  <c r="AL7"/>
  <c r="M21"/>
  <c r="S17"/>
  <c r="J17"/>
  <c r="AG6" i="3"/>
  <c r="S10"/>
  <c r="S19" i="2"/>
  <c r="BR16"/>
  <c r="BB7" i="3"/>
  <c r="BB5"/>
  <c r="CG8" i="2"/>
  <c r="BJ6" i="3"/>
  <c r="U12"/>
  <c r="G10"/>
  <c r="D25" i="2"/>
  <c r="AL12"/>
  <c r="AL8"/>
  <c r="AO20"/>
  <c r="AR14"/>
  <c r="BD9" i="3"/>
  <c r="AJ6"/>
  <c r="AJ13"/>
  <c r="BM10"/>
  <c r="S25" i="2"/>
  <c r="S22"/>
  <c r="AR13"/>
  <c r="M6" i="3"/>
  <c r="AG10"/>
  <c r="S11"/>
  <c r="S13"/>
  <c r="M18" i="2"/>
  <c r="AO17"/>
  <c r="S26"/>
  <c r="AS6" i="3"/>
  <c r="S18" i="2"/>
  <c r="D17"/>
  <c r="BM9" i="3"/>
  <c r="AR20" i="2"/>
  <c r="CG20"/>
  <c r="BA7"/>
  <c r="BA13"/>
  <c r="BA8"/>
  <c r="AL21"/>
  <c r="CG13"/>
  <c r="BB13" i="3"/>
  <c r="AA7"/>
  <c r="AA6"/>
  <c r="AR19" i="2"/>
  <c r="D12"/>
  <c r="AM9" i="3"/>
  <c r="M22" i="2"/>
  <c r="BM7" i="3"/>
  <c r="S24" i="2"/>
  <c r="S9" i="3"/>
  <c r="S6"/>
  <c r="AU10" i="2"/>
  <c r="BB6" i="3"/>
  <c r="BL8" i="2"/>
  <c r="AY6" i="3"/>
  <c r="G9"/>
  <c r="D11" i="2"/>
  <c r="AO22"/>
  <c r="M8"/>
  <c r="BD8" i="3"/>
  <c r="AJ10"/>
  <c r="AY12"/>
  <c r="M17" i="2"/>
  <c r="S15"/>
  <c r="S12"/>
  <c r="AG7" i="3"/>
  <c r="S5"/>
  <c r="BD12"/>
  <c r="S8" i="2"/>
  <c r="D10"/>
  <c r="AO8"/>
  <c r="BA24"/>
  <c r="D19"/>
  <c r="BA26"/>
  <c r="BI17"/>
  <c r="BA9"/>
  <c r="BA18"/>
  <c r="BB9" i="3"/>
  <c r="AA9"/>
  <c r="G24" i="2"/>
  <c r="P23"/>
  <c r="S8" i="3"/>
  <c r="CJ25" i="2"/>
  <c r="AS8" i="3"/>
  <c r="AC7" i="2"/>
  <c r="AC19"/>
  <c r="AC8"/>
  <c r="BI12"/>
  <c r="AU23"/>
  <c r="AU13"/>
  <c r="M13"/>
  <c r="AL14"/>
  <c r="AL16"/>
  <c r="BJ8" i="3"/>
  <c r="BJ12"/>
  <c r="BX22" i="2"/>
  <c r="BX16"/>
  <c r="BX19"/>
  <c r="CA8"/>
  <c r="CA12"/>
  <c r="CA16"/>
  <c r="CA20"/>
  <c r="CA24"/>
  <c r="CA9"/>
  <c r="CA13"/>
  <c r="CA17"/>
  <c r="CA21"/>
  <c r="CA25"/>
  <c r="CA10"/>
  <c r="CA14"/>
  <c r="CA18"/>
  <c r="CA22"/>
  <c r="CA26"/>
  <c r="AO13"/>
  <c r="AO24"/>
  <c r="CA19"/>
  <c r="AR10"/>
  <c r="AR18"/>
  <c r="AR25"/>
  <c r="AR24"/>
  <c r="AR8"/>
  <c r="BL12"/>
  <c r="AR11"/>
  <c r="AR26"/>
  <c r="AC25"/>
  <c r="AC21"/>
  <c r="AR16"/>
  <c r="AC13"/>
  <c r="D16"/>
  <c r="AC22"/>
  <c r="BI13"/>
  <c r="AU24"/>
  <c r="G22"/>
  <c r="AR9"/>
  <c r="BU23"/>
  <c r="S21"/>
  <c r="S16"/>
  <c r="S10"/>
  <c r="S13"/>
  <c r="S9"/>
  <c r="AU15"/>
  <c r="BY5" i="3"/>
  <c r="BY13"/>
  <c r="CA15" i="2"/>
  <c r="AC18"/>
  <c r="AC10"/>
  <c r="BI22"/>
  <c r="BL22"/>
  <c r="BL16"/>
  <c r="AR21"/>
  <c r="AC24"/>
  <c r="AR23"/>
  <c r="AC20"/>
  <c r="AR22"/>
  <c r="AC23"/>
  <c r="AC26"/>
  <c r="D9"/>
  <c r="D20"/>
  <c r="D21"/>
  <c r="D14"/>
  <c r="D26"/>
  <c r="D18"/>
  <c r="D7"/>
  <c r="G8"/>
  <c r="G15"/>
  <c r="G25"/>
  <c r="G16"/>
  <c r="G23"/>
  <c r="G26"/>
  <c r="BR19"/>
  <c r="BR7"/>
  <c r="BR24"/>
  <c r="BL11"/>
  <c r="BL10"/>
  <c r="P10" i="3"/>
  <c r="P6"/>
  <c r="AD8"/>
  <c r="AD7"/>
  <c r="AD13"/>
  <c r="AD12"/>
  <c r="J8"/>
  <c r="J11"/>
  <c r="X5"/>
  <c r="X6"/>
  <c r="AG11"/>
  <c r="AG5"/>
  <c r="AG12"/>
  <c r="BO18" i="2"/>
  <c r="BO21"/>
  <c r="BO15"/>
  <c r="BO13"/>
  <c r="BO10"/>
  <c r="BO11"/>
  <c r="CA7"/>
  <c r="CA11"/>
  <c r="BJ9" i="3"/>
  <c r="CD12" i="2"/>
  <c r="BM11" i="3"/>
  <c r="AS12"/>
  <c r="BA19" i="2"/>
  <c r="P7"/>
  <c r="BG23"/>
  <c r="CG26"/>
  <c r="BJ11" i="3"/>
  <c r="J20" i="2"/>
  <c r="J26"/>
  <c r="J9"/>
  <c r="J23"/>
  <c r="J15"/>
  <c r="J8"/>
  <c r="J21"/>
  <c r="J10"/>
  <c r="BU15"/>
  <c r="BU9"/>
  <c r="BU24"/>
  <c r="BU20"/>
  <c r="BU22"/>
  <c r="BU17"/>
  <c r="BU8"/>
  <c r="BU16"/>
  <c r="BU26"/>
  <c r="BU7"/>
  <c r="BU25"/>
  <c r="BU12"/>
  <c r="V11"/>
  <c r="V17"/>
  <c r="V20"/>
  <c r="V16"/>
  <c r="V9"/>
  <c r="V14"/>
  <c r="V13"/>
  <c r="V21"/>
  <c r="V26"/>
  <c r="V25"/>
  <c r="V15"/>
  <c r="V12"/>
  <c r="V19"/>
  <c r="AF7"/>
  <c r="BY10" i="3"/>
  <c r="BY12"/>
  <c r="BY8"/>
  <c r="BY9"/>
  <c r="M5"/>
  <c r="M10"/>
  <c r="M7"/>
  <c r="BG7"/>
  <c r="BG12"/>
  <c r="BX26" i="2"/>
  <c r="BX8"/>
  <c r="BX13"/>
  <c r="BX23"/>
  <c r="BX24"/>
  <c r="BX15"/>
  <c r="BX11"/>
  <c r="BX14"/>
  <c r="BX10"/>
  <c r="AO14"/>
  <c r="AO26"/>
  <c r="AO15"/>
  <c r="AO11"/>
  <c r="AO19"/>
  <c r="AO21"/>
  <c r="AO18"/>
  <c r="BG9" i="3"/>
  <c r="BY6"/>
  <c r="V8" i="2"/>
  <c r="BU18"/>
  <c r="AO12"/>
  <c r="J19"/>
  <c r="J18"/>
  <c r="M9" i="3"/>
  <c r="AO7" i="2"/>
  <c r="J12"/>
  <c r="BX9"/>
  <c r="BX12"/>
  <c r="BU13"/>
  <c r="BI18"/>
  <c r="BI11"/>
  <c r="BI8"/>
  <c r="BI16"/>
  <c r="BI24"/>
  <c r="BI23"/>
  <c r="BI21"/>
  <c r="BI10"/>
  <c r="BI7"/>
  <c r="BI25"/>
  <c r="BI19"/>
  <c r="BI9"/>
  <c r="BI15"/>
  <c r="BI26"/>
  <c r="AC15"/>
  <c r="AC16"/>
  <c r="AC9"/>
  <c r="AC17"/>
  <c r="AC11"/>
  <c r="AC12"/>
  <c r="AC14"/>
  <c r="BL14"/>
  <c r="BL15"/>
  <c r="BL23"/>
  <c r="BL20"/>
  <c r="BL7"/>
  <c r="BL26"/>
  <c r="BL18"/>
  <c r="BL13"/>
  <c r="BL24"/>
  <c r="BL9"/>
  <c r="BL17"/>
  <c r="BL25"/>
  <c r="BL19"/>
  <c r="AU19"/>
  <c r="AU18"/>
  <c r="AU25"/>
  <c r="AU12"/>
  <c r="AU7"/>
  <c r="AU9"/>
  <c r="AU11"/>
  <c r="AU17"/>
  <c r="AU20"/>
  <c r="AU22"/>
  <c r="AU14"/>
  <c r="AU8"/>
  <c r="AU16"/>
  <c r="M24"/>
  <c r="M12"/>
  <c r="M19"/>
  <c r="M16"/>
  <c r="M7"/>
  <c r="M10"/>
  <c r="M15"/>
  <c r="AL19"/>
  <c r="AL11"/>
  <c r="AL23"/>
  <c r="AL24"/>
  <c r="AL9"/>
  <c r="AL22"/>
  <c r="AL17"/>
  <c r="AL26"/>
  <c r="AL13"/>
  <c r="AL20"/>
  <c r="G6" i="3"/>
  <c r="G5"/>
  <c r="G12"/>
  <c r="G13"/>
  <c r="G8"/>
  <c r="U13"/>
  <c r="U6"/>
  <c r="AJ5"/>
  <c r="AJ12"/>
  <c r="BD5"/>
  <c r="BD7"/>
  <c r="AY13"/>
  <c r="AY7"/>
  <c r="AY10"/>
  <c r="AY5"/>
  <c r="BU11" i="2"/>
  <c r="BU14"/>
  <c r="J16"/>
  <c r="BU19"/>
  <c r="J11"/>
  <c r="V18"/>
  <c r="BY11" i="3"/>
  <c r="V24" i="2"/>
  <c r="J25"/>
  <c r="J22"/>
  <c r="M12" i="3"/>
  <c r="M11"/>
  <c r="J14" i="2"/>
  <c r="BX17"/>
  <c r="AO16"/>
  <c r="BX7"/>
  <c r="BX18"/>
  <c r="J24"/>
  <c r="BU21"/>
  <c r="V23"/>
  <c r="P16"/>
  <c r="P21"/>
  <c r="P24"/>
  <c r="P22"/>
  <c r="P15"/>
  <c r="P8"/>
  <c r="P12"/>
  <c r="P9"/>
  <c r="P10"/>
  <c r="P19"/>
  <c r="P18"/>
  <c r="BR26"/>
  <c r="BR22"/>
  <c r="BR21"/>
  <c r="BR9"/>
  <c r="BR11"/>
  <c r="BR17"/>
  <c r="BR13"/>
  <c r="BR12"/>
  <c r="BR23"/>
  <c r="BR18"/>
  <c r="BR14"/>
  <c r="BR25"/>
  <c r="BR20"/>
  <c r="BR15"/>
  <c r="D5" i="3"/>
  <c r="CG15" i="2"/>
  <c r="CG12"/>
  <c r="CG17"/>
  <c r="CG18"/>
  <c r="CG10"/>
  <c r="CG14"/>
  <c r="CG11"/>
  <c r="CG9"/>
  <c r="CG24"/>
  <c r="CG23"/>
  <c r="CG25"/>
  <c r="CG22"/>
  <c r="CG19"/>
  <c r="G19"/>
  <c r="G21"/>
  <c r="G20"/>
  <c r="G14"/>
  <c r="G17"/>
  <c r="G18"/>
  <c r="G11"/>
  <c r="G10"/>
  <c r="G12"/>
  <c r="S7"/>
  <c r="S20"/>
  <c r="BA20"/>
  <c r="BA25"/>
  <c r="BA12"/>
  <c r="BA17"/>
  <c r="BA15"/>
  <c r="BA14"/>
  <c r="BA21"/>
  <c r="BA16"/>
  <c r="BA22"/>
  <c r="BD13"/>
  <c r="BD11"/>
  <c r="BD7"/>
  <c r="BD24"/>
  <c r="BD8"/>
  <c r="BD18"/>
  <c r="AD11" i="3"/>
  <c r="BG10"/>
  <c r="P8"/>
  <c r="P11"/>
  <c r="P5"/>
  <c r="P12"/>
  <c r="P9"/>
  <c r="BJ5"/>
  <c r="CJ17" i="2"/>
  <c r="CJ26"/>
  <c r="BZ10" i="3"/>
  <c r="BZ8"/>
  <c r="BZ6"/>
  <c r="BZ5"/>
  <c r="BZ9"/>
  <c r="BZ11"/>
  <c r="BZ13"/>
  <c r="BZ12"/>
  <c r="BZ7"/>
  <c r="W28" i="2"/>
  <c r="X10"/>
  <c r="X11"/>
  <c r="X20"/>
  <c r="X14"/>
  <c r="X15"/>
  <c r="X17"/>
  <c r="X12"/>
  <c r="X18"/>
  <c r="X13"/>
  <c r="X26"/>
  <c r="X8"/>
  <c r="X9"/>
  <c r="X19"/>
  <c r="X16"/>
  <c r="X25"/>
  <c r="X21"/>
  <c r="X24"/>
  <c r="X22"/>
  <c r="X23"/>
  <c r="X7"/>
  <c r="W27"/>
  <c r="Y13"/>
  <c r="CA8" i="3"/>
  <c r="CA9"/>
  <c r="CA10"/>
  <c r="CA6"/>
  <c r="CA11"/>
  <c r="CA13"/>
  <c r="CA5"/>
  <c r="CA12"/>
  <c r="CA7"/>
  <c r="Y19" i="2"/>
  <c r="Y23"/>
  <c r="Y16"/>
  <c r="Y17"/>
  <c r="Y22"/>
  <c r="Y7"/>
  <c r="Y9"/>
  <c r="Y20"/>
  <c r="Y14"/>
  <c r="Y8"/>
  <c r="Y11"/>
  <c r="Y25"/>
  <c r="Y26"/>
  <c r="Y15"/>
  <c r="Y12"/>
  <c r="Y10"/>
  <c r="Y21"/>
  <c r="Y24"/>
  <c r="Y18"/>
  <c r="CL24"/>
  <c r="CL15"/>
  <c r="CL8"/>
  <c r="CL23"/>
  <c r="CL21"/>
  <c r="CL26"/>
  <c r="CL14"/>
  <c r="CL22"/>
  <c r="CL19"/>
  <c r="CL10"/>
  <c r="CL25"/>
  <c r="CL20"/>
  <c r="CL17"/>
  <c r="CL13"/>
  <c r="CL18"/>
  <c r="CL12"/>
  <c r="CL11"/>
  <c r="CL9"/>
  <c r="CL16"/>
</calcChain>
</file>

<file path=xl/sharedStrings.xml><?xml version="1.0" encoding="utf-8"?>
<sst xmlns="http://schemas.openxmlformats.org/spreadsheetml/2006/main" count="502" uniqueCount="122">
  <si>
    <t>Максимум</t>
  </si>
  <si>
    <t>Мінімум</t>
  </si>
  <si>
    <t xml:space="preserve">Бродiвський </t>
  </si>
  <si>
    <t xml:space="preserve">Буський </t>
  </si>
  <si>
    <t xml:space="preserve">Городоцький </t>
  </si>
  <si>
    <t xml:space="preserve">Дрогобицький </t>
  </si>
  <si>
    <t xml:space="preserve">Жидачiвський </t>
  </si>
  <si>
    <t xml:space="preserve">Жовкiвський </t>
  </si>
  <si>
    <t xml:space="preserve">Золочiвський </t>
  </si>
  <si>
    <t xml:space="preserve">Кам’янка-Бузький </t>
  </si>
  <si>
    <t xml:space="preserve">Миколаївський </t>
  </si>
  <si>
    <t xml:space="preserve">Мостиський </t>
  </si>
  <si>
    <t xml:space="preserve">Перемишлянський </t>
  </si>
  <si>
    <t xml:space="preserve">Пустомитiвський </t>
  </si>
  <si>
    <t xml:space="preserve">Радехiвський </t>
  </si>
  <si>
    <t xml:space="preserve">Самбiрський </t>
  </si>
  <si>
    <t xml:space="preserve">Сколiвський </t>
  </si>
  <si>
    <t xml:space="preserve">Сокальський </t>
  </si>
  <si>
    <t xml:space="preserve">Старосамбiрський </t>
  </si>
  <si>
    <t xml:space="preserve">Стрийський </t>
  </si>
  <si>
    <t xml:space="preserve">Турківський </t>
  </si>
  <si>
    <t xml:space="preserve">Яворiвський </t>
  </si>
  <si>
    <t>Рейтинг</t>
  </si>
  <si>
    <t>х</t>
  </si>
  <si>
    <t>Обсяг доходів місцевих бюджетів (без трансфертів) у розрахунку на одиницю населення, грн.</t>
  </si>
  <si>
    <t>Рівень виконання доходів загального фонду місцевих бюджетів (без трансфертів), % до затверджених місцевими радами річних показників</t>
  </si>
  <si>
    <t>Темп зростання (зниження) доходів місцевих бюджетів (без трансфертів), % до відповідного періоду попереднього року (в співставних умовах)</t>
  </si>
  <si>
    <t>Обсяг реалізованої промислової продукції (товарів, послуг) у відпускних цінах підприємств (без податку на додану вартість та акцизу) в розрахунку на одиницю населення, грн.</t>
  </si>
  <si>
    <t>Частка невчасно опрацьованих звернень громадян на «гарячу лінію-112» відповідного міста (району), %</t>
  </si>
  <si>
    <t>Середня заробітна плата, грн.</t>
  </si>
  <si>
    <t>Середня оцінка</t>
  </si>
  <si>
    <t>Місце</t>
  </si>
  <si>
    <t>x</t>
  </si>
  <si>
    <t>БЮДЖЕТ</t>
  </si>
  <si>
    <t>РЕЗУЛЬТАТ</t>
  </si>
  <si>
    <t xml:space="preserve">РИНОК ПРАЦІ </t>
  </si>
  <si>
    <t>РАЙОН</t>
  </si>
  <si>
    <t>Темп зростання (зниження) обсягів реалізації промислової продукції, %</t>
  </si>
  <si>
    <t>Кількість найманих працівників на 1000 населення</t>
  </si>
  <si>
    <t xml:space="preserve">ОЦІНКА </t>
  </si>
  <si>
    <t>ОЦІНКА</t>
  </si>
  <si>
    <t>Індекс капітальних інвестицій,%</t>
  </si>
  <si>
    <t>Темп зростання (зниження) обсягів прямих іноземних інвестицій, %</t>
  </si>
  <si>
    <t>Обсяг прямих іноземних інвестицій наростаючим підсумком з початку інвестування на одиницю населення, дол.США</t>
  </si>
  <si>
    <t>Темп зростання (зниження) прийнятого в експлуатацію житла, %</t>
  </si>
  <si>
    <t>Обсяг капітальних інвестицій наростаючим підсумком з початку року на одиницю населення ,грн</t>
  </si>
  <si>
    <t>ПОДАТКОВИЙ БОРГ</t>
  </si>
  <si>
    <t xml:space="preserve">ЕКОНОМІЧНА ЕФЕКТИВНІСТЬ ТА ІНВЕСТИЦІЇ </t>
  </si>
  <si>
    <t>Податковий борг,тис.грн</t>
  </si>
  <si>
    <t xml:space="preserve">Темп зростання / зниження податкового боргу, % до початку року </t>
  </si>
  <si>
    <t>Борг з виплати заробітної плати, % до фонду оплати праці за місяць</t>
  </si>
  <si>
    <t>Дошкільна освіта</t>
  </si>
  <si>
    <t>Сміття</t>
  </si>
  <si>
    <t xml:space="preserve">НАРОДНІ ДОМИ </t>
  </si>
  <si>
    <t>СІМЕЙНА МЕДИЦИНА</t>
  </si>
  <si>
    <t>Народжуваність</t>
  </si>
  <si>
    <t>ЦНАПи</t>
  </si>
  <si>
    <t>м.Львів</t>
  </si>
  <si>
    <t>м.Борислав</t>
  </si>
  <si>
    <t>м.Дрогобич</t>
  </si>
  <si>
    <t>м.Моршин</t>
  </si>
  <si>
    <t>м.Новий Розділ</t>
  </si>
  <si>
    <t>м.Самбір</t>
  </si>
  <si>
    <t>м.Стрий</t>
  </si>
  <si>
    <t>м.Трускавець</t>
  </si>
  <si>
    <t>м.Червоноград</t>
  </si>
  <si>
    <t>Незабезпеченість місцевих бюджетів фондом оплати праці, %</t>
  </si>
  <si>
    <t>Охоплення населення субсидіями, %</t>
  </si>
  <si>
    <t>Охоплення населення сімейною медициною. %</t>
  </si>
  <si>
    <t>% відмов у наданні земельних ділянок</t>
  </si>
  <si>
    <t>Незабезпеченість місцевих бюджетів фондом оплати праці, % до місячного фонду оплати праці</t>
  </si>
  <si>
    <t>МІСТО</t>
  </si>
  <si>
    <t>Охоплення дошкільною освітою (від 3 до 6 років), %</t>
  </si>
  <si>
    <t>Охоплення дошкільною освітою( від 3 до 6 років), %</t>
  </si>
  <si>
    <t>Джерело інформаії</t>
  </si>
  <si>
    <t>ДПІ</t>
  </si>
  <si>
    <t>статистика</t>
  </si>
  <si>
    <t>ДПІ + СДПІ</t>
  </si>
  <si>
    <t>Департамент фінансів ЛОДА</t>
  </si>
  <si>
    <t>Департамент освіти ЛОДА</t>
  </si>
  <si>
    <t>Податковий борг до місцевих бюджетів,тис.грн</t>
  </si>
  <si>
    <t>Період/дата</t>
  </si>
  <si>
    <t>Департамент житлово-комунального господарства ЛОДА</t>
  </si>
  <si>
    <r>
      <t xml:space="preserve">Субсидії 
</t>
    </r>
    <r>
      <rPr>
        <b/>
        <sz val="14"/>
        <color indexed="8"/>
        <rFont val="Calibri"/>
        <family val="2"/>
        <charset val="204"/>
      </rPr>
      <t>(інформаційно, не враховується в загальному підрахунку через багатофакторність показника)</t>
    </r>
  </si>
  <si>
    <t>Департамент культури ЛОДА</t>
  </si>
  <si>
    <t>Забезпечення централізованого вивезення твердих побутових відходів, % населених пунктів</t>
  </si>
  <si>
    <t>Кількість заходів на один народний дім</t>
  </si>
  <si>
    <t>Департамент соціального захисту ЛОДА</t>
  </si>
  <si>
    <t>Департамент охорони здоров'я ЛОДА</t>
  </si>
  <si>
    <r>
      <t>Темп зростання (зниження) обсягів реалізації промислової продукції, %
враховуються</t>
    </r>
    <r>
      <rPr>
        <b/>
        <u/>
        <sz val="14"/>
        <rFont val="Calibri"/>
        <family val="2"/>
        <charset val="204"/>
      </rPr>
      <t xml:space="preserve"> </t>
    </r>
    <r>
      <rPr>
        <u/>
        <sz val="14"/>
        <rFont val="Calibri"/>
        <family val="2"/>
        <charset val="204"/>
      </rPr>
      <t>номінальні</t>
    </r>
    <r>
      <rPr>
        <b/>
        <sz val="14"/>
        <rFont val="Calibri"/>
        <family val="2"/>
        <charset val="204"/>
      </rPr>
      <t xml:space="preserve"> обсяги</t>
    </r>
  </si>
  <si>
    <r>
      <t xml:space="preserve">Індекс капітальних інвестицій,%
</t>
    </r>
    <r>
      <rPr>
        <b/>
        <i/>
        <sz val="12"/>
        <rFont val="Calibri"/>
        <family val="2"/>
        <charset val="204"/>
      </rPr>
      <t xml:space="preserve">
темп зростання з врахуваннням індексу цін на будівельно-монтажні роботи</t>
    </r>
  </si>
  <si>
    <t>ДПІ + СДПІ (великі платники)</t>
  </si>
  <si>
    <t>Обласний контактний центр</t>
  </si>
  <si>
    <t>Адміністративне управління ЛОДА</t>
  </si>
  <si>
    <t>Держгеокадастр</t>
  </si>
  <si>
    <t xml:space="preserve">Сума залученої  МТД, Євро </t>
  </si>
  <si>
    <t xml:space="preserve">Сума залученої  МТД,Євро  </t>
  </si>
  <si>
    <t>АПК</t>
  </si>
  <si>
    <t xml:space="preserve">% відповідей, надаих  порушенням термінів </t>
  </si>
  <si>
    <t>ЗЕМЛЯ</t>
  </si>
  <si>
    <t>% використання ріллі</t>
  </si>
  <si>
    <t xml:space="preserve">% відповідей, наданих  порушенням термінів </t>
  </si>
  <si>
    <t>Обсяг прийнятого в експлуатацію житла на 10 тис населення, кв.м.загальної площі</t>
  </si>
  <si>
    <t>Кількість народжених, на 1000 осіб наявного населення, проміллє</t>
  </si>
  <si>
    <t>на 1.07.2016</t>
  </si>
  <si>
    <t>Департамент соцзахисту</t>
  </si>
  <si>
    <t>на 01.09.2016</t>
  </si>
  <si>
    <t>Кількість зареєстрованих справ на 10 тис населення</t>
  </si>
  <si>
    <t>Кількість видів АП, що фактично надаються в ЦНАПі</t>
  </si>
  <si>
    <t>січень-вересень</t>
  </si>
  <si>
    <t>на  03.10.2016</t>
  </si>
  <si>
    <t>на  01.10.2016</t>
  </si>
  <si>
    <t>Депертамент міжнародного співробітництва ЛОДА</t>
  </si>
  <si>
    <t>на 04.11.2016</t>
  </si>
  <si>
    <t>жовтень</t>
  </si>
  <si>
    <t>Січень-жовтень</t>
  </si>
  <si>
    <t>на 01.11.2016</t>
  </si>
  <si>
    <t>січень-жовтень 2016 року</t>
  </si>
  <si>
    <t>вересень</t>
  </si>
  <si>
    <t>борг - на 01.10.2016, фонд оплати праці - за червень</t>
  </si>
  <si>
    <t>січень-жовтень</t>
  </si>
  <si>
    <t>січень-серпень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</si>
</sst>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0.0000"/>
    <numFmt numFmtId="167" formatCode="#,##0.0000"/>
    <numFmt numFmtId="168" formatCode="0.000"/>
  </numFmts>
  <fonts count="7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Calibri"/>
      <family val="2"/>
      <charset val="204"/>
    </font>
    <font>
      <b/>
      <sz val="14"/>
      <color indexed="9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sz val="2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20"/>
      <name val="Calibri"/>
      <family val="2"/>
      <charset val="204"/>
    </font>
    <font>
      <b/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2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sz val="12"/>
      <color indexed="17"/>
      <name val="Calibri"/>
      <family val="2"/>
      <charset val="204"/>
    </font>
    <font>
      <sz val="12"/>
      <color indexed="52"/>
      <name val="Calibri"/>
      <family val="2"/>
      <charset val="204"/>
    </font>
    <font>
      <b/>
      <sz val="12"/>
      <color indexed="9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20"/>
      <name val="Calibri"/>
      <family val="2"/>
      <charset val="204"/>
    </font>
    <font>
      <b/>
      <sz val="12"/>
      <color indexed="63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10"/>
      <name val="Calibri"/>
      <family val="2"/>
      <charset val="204"/>
    </font>
    <font>
      <i/>
      <sz val="12"/>
      <color indexed="23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u/>
      <sz val="14"/>
      <name val="Calibri"/>
      <family val="2"/>
      <charset val="204"/>
    </font>
    <font>
      <u/>
      <sz val="14"/>
      <name val="Calibri"/>
      <family val="2"/>
      <charset val="204"/>
    </font>
    <font>
      <b/>
      <i/>
      <sz val="12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88">
    <xf numFmtId="0" fontId="0" fillId="0" borderId="0"/>
    <xf numFmtId="0" fontId="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17" fillId="0" borderId="6" applyNumberFormat="0" applyFill="0" applyAlignment="0" applyProtection="0"/>
    <xf numFmtId="0" fontId="14" fillId="22" borderId="0" applyNumberFormat="0" applyBorder="0" applyAlignment="0" applyProtection="0"/>
    <xf numFmtId="0" fontId="29" fillId="0" borderId="0"/>
    <xf numFmtId="0" fontId="35" fillId="0" borderId="0"/>
    <xf numFmtId="0" fontId="2" fillId="23" borderId="7" applyNumberFormat="0" applyFont="0" applyAlignment="0" applyProtection="0"/>
    <xf numFmtId="0" fontId="6" fillId="20" borderId="8" applyNumberFormat="0" applyAlignment="0" applyProtection="0"/>
    <xf numFmtId="0" fontId="1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46" fillId="4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/>
    <xf numFmtId="0" fontId="47" fillId="0" borderId="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8" fillId="21" borderId="2" applyNumberFormat="0" applyAlignment="0" applyProtection="0"/>
    <xf numFmtId="0" fontId="26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49" fillId="20" borderId="1" applyNumberForma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3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2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9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9" fillId="0" borderId="0"/>
    <xf numFmtId="0" fontId="29" fillId="0" borderId="0"/>
    <xf numFmtId="0" fontId="50" fillId="0" borderId="9" applyNumberFormat="0" applyFill="0" applyAlignment="0" applyProtection="0"/>
    <xf numFmtId="0" fontId="24" fillId="0" borderId="9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5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9" fillId="23" borderId="7" applyNumberFormat="0" applyFont="0" applyAlignment="0" applyProtection="0"/>
    <xf numFmtId="0" fontId="52" fillId="20" borderId="8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380">
    <xf numFmtId="0" fontId="0" fillId="0" borderId="0" xfId="0"/>
    <xf numFmtId="0" fontId="22" fillId="0" borderId="0" xfId="0" applyFont="1"/>
    <xf numFmtId="0" fontId="21" fillId="0" borderId="0" xfId="0" applyFont="1"/>
    <xf numFmtId="0" fontId="21" fillId="0" borderId="0" xfId="0" applyFont="1" applyFill="1"/>
    <xf numFmtId="0" fontId="23" fillId="0" borderId="0" xfId="0" applyFont="1" applyFill="1"/>
    <xf numFmtId="164" fontId="27" fillId="0" borderId="0" xfId="0" applyNumberFormat="1" applyFont="1"/>
    <xf numFmtId="0" fontId="25" fillId="0" borderId="10" xfId="0" applyFont="1" applyBorder="1"/>
    <xf numFmtId="164" fontId="26" fillId="24" borderId="10" xfId="0" applyNumberFormat="1" applyFont="1" applyFill="1" applyBorder="1" applyAlignment="1">
      <alignment horizontal="left" wrapText="1" indent="1"/>
    </xf>
    <xf numFmtId="164" fontId="26" fillId="25" borderId="10" xfId="0" applyNumberFormat="1" applyFont="1" applyFill="1" applyBorder="1" applyAlignment="1">
      <alignment horizontal="left" wrapText="1" indent="1"/>
    </xf>
    <xf numFmtId="0" fontId="28" fillId="26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top" wrapText="1"/>
    </xf>
    <xf numFmtId="0" fontId="28" fillId="26" borderId="11" xfId="0" applyFont="1" applyFill="1" applyBorder="1" applyAlignment="1">
      <alignment horizontal="center" vertical="center" textRotation="90" wrapText="1"/>
    </xf>
    <xf numFmtId="0" fontId="28" fillId="27" borderId="13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textRotation="90" wrapText="1"/>
    </xf>
    <xf numFmtId="0" fontId="37" fillId="0" borderId="0" xfId="0" applyFont="1"/>
    <xf numFmtId="0" fontId="28" fillId="26" borderId="13" xfId="0" applyFont="1" applyFill="1" applyBorder="1" applyAlignment="1">
      <alignment horizontal="center" vertical="center" wrapText="1"/>
    </xf>
    <xf numFmtId="0" fontId="28" fillId="28" borderId="13" xfId="0" applyFont="1" applyFill="1" applyBorder="1" applyAlignment="1">
      <alignment horizontal="center" vertical="center" wrapText="1"/>
    </xf>
    <xf numFmtId="0" fontId="28" fillId="28" borderId="11" xfId="0" applyFont="1" applyFill="1" applyBorder="1" applyAlignment="1">
      <alignment horizontal="center" vertical="center" textRotation="90" wrapText="1"/>
    </xf>
    <xf numFmtId="1" fontId="31" fillId="24" borderId="14" xfId="0" applyNumberFormat="1" applyFont="1" applyFill="1" applyBorder="1" applyAlignment="1">
      <alignment horizontal="right"/>
    </xf>
    <xf numFmtId="164" fontId="31" fillId="24" borderId="11" xfId="0" applyNumberFormat="1" applyFont="1" applyFill="1" applyBorder="1" applyAlignment="1">
      <alignment horizontal="right"/>
    </xf>
    <xf numFmtId="164" fontId="31" fillId="24" borderId="15" xfId="0" applyNumberFormat="1" applyFont="1" applyFill="1" applyBorder="1" applyAlignment="1">
      <alignment horizontal="right"/>
    </xf>
    <xf numFmtId="164" fontId="31" fillId="24" borderId="16" xfId="0" applyNumberFormat="1" applyFont="1" applyFill="1" applyBorder="1" applyAlignment="1">
      <alignment horizontal="right"/>
    </xf>
    <xf numFmtId="164" fontId="31" fillId="24" borderId="17" xfId="0" applyNumberFormat="1" applyFont="1" applyFill="1" applyBorder="1" applyAlignment="1">
      <alignment horizontal="right"/>
    </xf>
    <xf numFmtId="164" fontId="31" fillId="24" borderId="18" xfId="0" applyNumberFormat="1" applyFont="1" applyFill="1" applyBorder="1" applyAlignment="1">
      <alignment horizontal="right"/>
    </xf>
    <xf numFmtId="164" fontId="31" fillId="24" borderId="13" xfId="0" applyNumberFormat="1" applyFont="1" applyFill="1" applyBorder="1" applyAlignment="1">
      <alignment horizontal="right"/>
    </xf>
    <xf numFmtId="164" fontId="31" fillId="24" borderId="19" xfId="0" applyNumberFormat="1" applyFont="1" applyFill="1" applyBorder="1" applyAlignment="1">
      <alignment horizontal="right"/>
    </xf>
    <xf numFmtId="2" fontId="31" fillId="24" borderId="13" xfId="0" applyNumberFormat="1" applyFont="1" applyFill="1" applyBorder="1" applyAlignment="1">
      <alignment horizontal="right"/>
    </xf>
    <xf numFmtId="1" fontId="31" fillId="25" borderId="20" xfId="0" applyNumberFormat="1" applyFont="1" applyFill="1" applyBorder="1" applyAlignment="1">
      <alignment horizontal="right"/>
    </xf>
    <xf numFmtId="164" fontId="31" fillId="25" borderId="18" xfId="0" applyNumberFormat="1" applyFont="1" applyFill="1" applyBorder="1" applyAlignment="1">
      <alignment horizontal="right"/>
    </xf>
    <xf numFmtId="164" fontId="31" fillId="25" borderId="10" xfId="0" applyNumberFormat="1" applyFont="1" applyFill="1" applyBorder="1" applyAlignment="1">
      <alignment horizontal="right"/>
    </xf>
    <xf numFmtId="164" fontId="31" fillId="25" borderId="16" xfId="0" applyNumberFormat="1" applyFont="1" applyFill="1" applyBorder="1" applyAlignment="1">
      <alignment horizontal="right"/>
    </xf>
    <xf numFmtId="164" fontId="31" fillId="25" borderId="17" xfId="0" applyNumberFormat="1" applyFont="1" applyFill="1" applyBorder="1" applyAlignment="1">
      <alignment horizontal="right"/>
    </xf>
    <xf numFmtId="164" fontId="31" fillId="25" borderId="20" xfId="0" applyNumberFormat="1" applyFont="1" applyFill="1" applyBorder="1" applyAlignment="1">
      <alignment horizontal="right"/>
    </xf>
    <xf numFmtId="164" fontId="31" fillId="25" borderId="21" xfId="0" applyNumberFormat="1" applyFont="1" applyFill="1" applyBorder="1" applyAlignment="1">
      <alignment horizontal="right"/>
    </xf>
    <xf numFmtId="2" fontId="31" fillId="25" borderId="17" xfId="0" applyNumberFormat="1" applyFont="1" applyFill="1" applyBorder="1" applyAlignment="1">
      <alignment horizontal="right"/>
    </xf>
    <xf numFmtId="0" fontId="30" fillId="28" borderId="13" xfId="0" applyFont="1" applyFill="1" applyBorder="1" applyAlignment="1">
      <alignment horizontal="center" vertical="center" wrapText="1"/>
    </xf>
    <xf numFmtId="0" fontId="30" fillId="28" borderId="11" xfId="0" applyFont="1" applyFill="1" applyBorder="1" applyAlignment="1">
      <alignment horizontal="center" vertical="center" wrapText="1"/>
    </xf>
    <xf numFmtId="0" fontId="30" fillId="29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top" wrapText="1"/>
    </xf>
    <xf numFmtId="0" fontId="37" fillId="0" borderId="22" xfId="0" applyFont="1" applyBorder="1"/>
    <xf numFmtId="0" fontId="37" fillId="0" borderId="0" xfId="0" applyFont="1" applyBorder="1"/>
    <xf numFmtId="0" fontId="37" fillId="0" borderId="23" xfId="0" applyFont="1" applyBorder="1"/>
    <xf numFmtId="0" fontId="30" fillId="30" borderId="14" xfId="0" applyFont="1" applyFill="1" applyBorder="1" applyAlignment="1">
      <alignment horizontal="center" vertical="center" wrapText="1"/>
    </xf>
    <xf numFmtId="0" fontId="30" fillId="30" borderId="11" xfId="0" applyFont="1" applyFill="1" applyBorder="1" applyAlignment="1">
      <alignment horizontal="center" vertical="center" textRotation="90" wrapText="1"/>
    </xf>
    <xf numFmtId="0" fontId="21" fillId="31" borderId="0" xfId="0" applyFont="1" applyFill="1"/>
    <xf numFmtId="0" fontId="30" fillId="30" borderId="11" xfId="0" applyFont="1" applyFill="1" applyBorder="1" applyAlignment="1">
      <alignment horizontal="center" vertical="center" wrapText="1"/>
    </xf>
    <xf numFmtId="0" fontId="30" fillId="30" borderId="24" xfId="0" applyFont="1" applyFill="1" applyBorder="1" applyAlignment="1">
      <alignment horizontal="center" vertical="center" textRotation="90" wrapText="1"/>
    </xf>
    <xf numFmtId="0" fontId="30" fillId="29" borderId="13" xfId="0" applyFont="1" applyFill="1" applyBorder="1" applyAlignment="1">
      <alignment horizontal="center" vertical="center" wrapText="1"/>
    </xf>
    <xf numFmtId="0" fontId="30" fillId="29" borderId="11" xfId="0" applyFont="1" applyFill="1" applyBorder="1" applyAlignment="1">
      <alignment horizontal="center" vertical="center" textRotation="90" wrapText="1"/>
    </xf>
    <xf numFmtId="0" fontId="41" fillId="28" borderId="11" xfId="0" applyFont="1" applyFill="1" applyBorder="1" applyAlignment="1">
      <alignment horizontal="center" vertical="center" textRotation="90" wrapText="1"/>
    </xf>
    <xf numFmtId="0" fontId="41" fillId="28" borderId="24" xfId="0" applyFont="1" applyFill="1" applyBorder="1" applyAlignment="1">
      <alignment horizontal="center" vertical="center" textRotation="90" wrapText="1"/>
    </xf>
    <xf numFmtId="0" fontId="30" fillId="28" borderId="11" xfId="0" applyFont="1" applyFill="1" applyBorder="1" applyAlignment="1">
      <alignment horizontal="center" vertical="center" textRotation="90" wrapText="1"/>
    </xf>
    <xf numFmtId="0" fontId="30" fillId="29" borderId="25" xfId="0" applyFont="1" applyFill="1" applyBorder="1" applyAlignment="1">
      <alignment horizontal="center" vertical="center" textRotation="90" wrapText="1"/>
    </xf>
    <xf numFmtId="0" fontId="30" fillId="32" borderId="13" xfId="0" applyFont="1" applyFill="1" applyBorder="1" applyAlignment="1">
      <alignment horizontal="center" vertical="center" wrapText="1"/>
    </xf>
    <xf numFmtId="0" fontId="30" fillId="32" borderId="15" xfId="0" applyFont="1" applyFill="1" applyBorder="1" applyAlignment="1">
      <alignment horizontal="center" vertical="center" textRotation="90" wrapText="1"/>
    </xf>
    <xf numFmtId="164" fontId="31" fillId="24" borderId="26" xfId="0" applyNumberFormat="1" applyFont="1" applyFill="1" applyBorder="1" applyAlignment="1">
      <alignment horizontal="right"/>
    </xf>
    <xf numFmtId="164" fontId="31" fillId="25" borderId="26" xfId="0" applyNumberFormat="1" applyFont="1" applyFill="1" applyBorder="1" applyAlignment="1">
      <alignment horizontal="right"/>
    </xf>
    <xf numFmtId="164" fontId="31" fillId="24" borderId="27" xfId="0" applyNumberFormat="1" applyFont="1" applyFill="1" applyBorder="1" applyAlignment="1">
      <alignment horizontal="right"/>
    </xf>
    <xf numFmtId="164" fontId="31" fillId="24" borderId="28" xfId="0" applyNumberFormat="1" applyFont="1" applyFill="1" applyBorder="1" applyAlignment="1">
      <alignment horizontal="right"/>
    </xf>
    <xf numFmtId="164" fontId="31" fillId="25" borderId="28" xfId="0" applyNumberFormat="1" applyFont="1" applyFill="1" applyBorder="1" applyAlignment="1">
      <alignment horizontal="right"/>
    </xf>
    <xf numFmtId="0" fontId="30" fillId="32" borderId="18" xfId="0" applyFont="1" applyFill="1" applyBorder="1" applyAlignment="1">
      <alignment horizontal="center" vertical="center" wrapText="1"/>
    </xf>
    <xf numFmtId="0" fontId="30" fillId="32" borderId="18" xfId="0" applyFont="1" applyFill="1" applyBorder="1" applyAlignment="1">
      <alignment horizontal="center" vertical="center" textRotation="90" wrapText="1"/>
    </xf>
    <xf numFmtId="166" fontId="21" fillId="0" borderId="0" xfId="0" applyNumberFormat="1" applyFont="1"/>
    <xf numFmtId="0" fontId="33" fillId="0" borderId="27" xfId="0" applyFont="1" applyBorder="1" applyAlignment="1">
      <alignment horizontal="center" vertical="center" wrapText="1"/>
    </xf>
    <xf numFmtId="164" fontId="31" fillId="24" borderId="10" xfId="0" applyNumberFormat="1" applyFont="1" applyFill="1" applyBorder="1" applyAlignment="1">
      <alignment horizontal="right"/>
    </xf>
    <xf numFmtId="166" fontId="23" fillId="0" borderId="0" xfId="0" applyNumberFormat="1" applyFont="1"/>
    <xf numFmtId="0" fontId="30" fillId="29" borderId="18" xfId="0" applyFont="1" applyFill="1" applyBorder="1" applyAlignment="1">
      <alignment horizontal="center" vertical="center" textRotation="90" wrapText="1"/>
    </xf>
    <xf numFmtId="0" fontId="30" fillId="29" borderId="18" xfId="0" applyFont="1" applyFill="1" applyBorder="1" applyAlignment="1">
      <alignment horizontal="center" vertical="center" wrapText="1"/>
    </xf>
    <xf numFmtId="0" fontId="30" fillId="29" borderId="26" xfId="0" applyFont="1" applyFill="1" applyBorder="1" applyAlignment="1">
      <alignment horizontal="center"/>
    </xf>
    <xf numFmtId="0" fontId="30" fillId="29" borderId="27" xfId="0" applyFont="1" applyFill="1" applyBorder="1" applyAlignment="1">
      <alignment horizontal="center" vertical="center" textRotation="90" wrapText="1"/>
    </xf>
    <xf numFmtId="0" fontId="37" fillId="0" borderId="18" xfId="0" applyFont="1" applyBorder="1"/>
    <xf numFmtId="166" fontId="21" fillId="31" borderId="0" xfId="0" applyNumberFormat="1" applyFont="1" applyFill="1"/>
    <xf numFmtId="167" fontId="21" fillId="31" borderId="0" xfId="0" applyNumberFormat="1" applyFont="1" applyFill="1"/>
    <xf numFmtId="1" fontId="23" fillId="0" borderId="0" xfId="0" applyNumberFormat="1" applyFont="1"/>
    <xf numFmtId="164" fontId="12" fillId="0" borderId="0" xfId="0" applyNumberFormat="1" applyFont="1"/>
    <xf numFmtId="1" fontId="21" fillId="31" borderId="0" xfId="0" applyNumberFormat="1" applyFont="1" applyFill="1"/>
    <xf numFmtId="0" fontId="30" fillId="30" borderId="18" xfId="0" applyFont="1" applyFill="1" applyBorder="1" applyAlignment="1">
      <alignment horizontal="center" vertical="center" wrapText="1"/>
    </xf>
    <xf numFmtId="0" fontId="30" fillId="30" borderId="18" xfId="0" applyFont="1" applyFill="1" applyBorder="1" applyAlignment="1">
      <alignment horizontal="center" vertical="center" textRotation="90" wrapText="1"/>
    </xf>
    <xf numFmtId="0" fontId="30" fillId="26" borderId="18" xfId="0" applyFont="1" applyFill="1" applyBorder="1" applyAlignment="1">
      <alignment horizontal="center" vertical="center" textRotation="90" wrapText="1"/>
    </xf>
    <xf numFmtId="0" fontId="30" fillId="26" borderId="18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/>
    </xf>
    <xf numFmtId="0" fontId="28" fillId="26" borderId="10" xfId="0" applyFont="1" applyFill="1" applyBorder="1" applyAlignment="1">
      <alignment horizontal="center" vertical="center" wrapText="1"/>
    </xf>
    <xf numFmtId="0" fontId="60" fillId="26" borderId="10" xfId="0" applyFont="1" applyFill="1" applyBorder="1" applyAlignment="1">
      <alignment horizontal="center" vertical="center" wrapText="1"/>
    </xf>
    <xf numFmtId="165" fontId="63" fillId="0" borderId="18" xfId="0" applyNumberFormat="1" applyFont="1" applyFill="1" applyBorder="1" applyAlignment="1">
      <alignment horizontal="right"/>
    </xf>
    <xf numFmtId="167" fontId="63" fillId="0" borderId="26" xfId="0" applyNumberFormat="1" applyFont="1" applyFill="1" applyBorder="1" applyAlignment="1">
      <alignment horizontal="right"/>
    </xf>
    <xf numFmtId="165" fontId="63" fillId="31" borderId="18" xfId="0" applyNumberFormat="1" applyFont="1" applyFill="1" applyBorder="1" applyAlignment="1">
      <alignment horizontal="right"/>
    </xf>
    <xf numFmtId="166" fontId="62" fillId="31" borderId="17" xfId="0" applyNumberFormat="1" applyFont="1" applyFill="1" applyBorder="1" applyAlignment="1">
      <alignment horizontal="right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horizontal="center" vertical="center" textRotation="90" wrapText="1"/>
    </xf>
    <xf numFmtId="0" fontId="24" fillId="30" borderId="11" xfId="0" applyFont="1" applyFill="1" applyBorder="1" applyAlignment="1">
      <alignment horizontal="center" vertical="center" wrapText="1"/>
    </xf>
    <xf numFmtId="0" fontId="24" fillId="30" borderId="24" xfId="0" applyFont="1" applyFill="1" applyBorder="1" applyAlignment="1">
      <alignment horizontal="center" vertical="center" textRotation="90" wrapText="1"/>
    </xf>
    <xf numFmtId="0" fontId="24" fillId="28" borderId="13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center" vertical="center" textRotation="90" wrapText="1"/>
    </xf>
    <xf numFmtId="0" fontId="24" fillId="28" borderId="24" xfId="0" applyFont="1" applyFill="1" applyBorder="1" applyAlignment="1">
      <alignment horizontal="center" vertical="center" textRotation="90" wrapText="1"/>
    </xf>
    <xf numFmtId="0" fontId="36" fillId="28" borderId="13" xfId="0" applyFont="1" applyFill="1" applyBorder="1" applyAlignment="1">
      <alignment horizontal="center" vertical="center" wrapText="1"/>
    </xf>
    <xf numFmtId="0" fontId="36" fillId="28" borderId="11" xfId="0" applyFont="1" applyFill="1" applyBorder="1" applyAlignment="1">
      <alignment horizontal="center" vertical="center" textRotation="90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textRotation="90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textRotation="90" wrapText="1"/>
    </xf>
    <xf numFmtId="0" fontId="36" fillId="27" borderId="18" xfId="0" applyFont="1" applyFill="1" applyBorder="1" applyAlignment="1">
      <alignment horizontal="center" vertical="center" wrapText="1"/>
    </xf>
    <xf numFmtId="0" fontId="36" fillId="27" borderId="11" xfId="0" applyFont="1" applyFill="1" applyBorder="1" applyAlignment="1">
      <alignment horizontal="center" vertical="center" textRotation="90" wrapText="1"/>
    </xf>
    <xf numFmtId="0" fontId="36" fillId="29" borderId="13" xfId="0" applyFont="1" applyFill="1" applyBorder="1" applyAlignment="1">
      <alignment horizontal="center" vertical="center" wrapText="1"/>
    </xf>
    <xf numFmtId="0" fontId="36" fillId="29" borderId="11" xfId="0" applyFont="1" applyFill="1" applyBorder="1" applyAlignment="1">
      <alignment horizontal="center" vertical="center" textRotation="90" wrapText="1"/>
    </xf>
    <xf numFmtId="0" fontId="36" fillId="29" borderId="11" xfId="0" applyFont="1" applyFill="1" applyBorder="1" applyAlignment="1">
      <alignment horizontal="center" vertical="center" wrapText="1"/>
    </xf>
    <xf numFmtId="0" fontId="36" fillId="29" borderId="25" xfId="0" applyFont="1" applyFill="1" applyBorder="1" applyAlignment="1">
      <alignment horizontal="center" vertical="center" textRotation="90" wrapText="1"/>
    </xf>
    <xf numFmtId="0" fontId="36" fillId="28" borderId="11" xfId="0" applyFont="1" applyFill="1" applyBorder="1" applyAlignment="1">
      <alignment horizontal="center" vertical="center" wrapText="1"/>
    </xf>
    <xf numFmtId="0" fontId="36" fillId="29" borderId="27" xfId="0" applyFont="1" applyFill="1" applyBorder="1" applyAlignment="1">
      <alignment horizontal="center" vertical="center" textRotation="90" wrapText="1"/>
    </xf>
    <xf numFmtId="0" fontId="36" fillId="26" borderId="18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textRotation="90" wrapText="1"/>
    </xf>
    <xf numFmtId="0" fontId="36" fillId="26" borderId="10" xfId="0" applyFont="1" applyFill="1" applyBorder="1" applyAlignment="1">
      <alignment horizontal="center" vertical="center" textRotation="90" wrapText="1"/>
    </xf>
    <xf numFmtId="0" fontId="36" fillId="32" borderId="18" xfId="0" applyFont="1" applyFill="1" applyBorder="1" applyAlignment="1">
      <alignment horizontal="center" vertical="center" wrapText="1"/>
    </xf>
    <xf numFmtId="0" fontId="36" fillId="32" borderId="18" xfId="0" applyFont="1" applyFill="1" applyBorder="1" applyAlignment="1">
      <alignment horizontal="center" vertical="center" textRotation="90" wrapText="1"/>
    </xf>
    <xf numFmtId="0" fontId="24" fillId="31" borderId="10" xfId="0" applyFont="1" applyFill="1" applyBorder="1" applyAlignment="1">
      <alignment horizontal="left" wrapText="1" indent="1"/>
    </xf>
    <xf numFmtId="166" fontId="36" fillId="31" borderId="17" xfId="0" applyNumberFormat="1" applyFont="1" applyFill="1" applyBorder="1" applyAlignment="1">
      <alignment horizontal="right"/>
    </xf>
    <xf numFmtId="0" fontId="41" fillId="31" borderId="18" xfId="0" applyFont="1" applyFill="1" applyBorder="1" applyAlignment="1">
      <alignment horizontal="center"/>
    </xf>
    <xf numFmtId="1" fontId="62" fillId="33" borderId="18" xfId="0" applyNumberFormat="1" applyFont="1" applyFill="1" applyBorder="1" applyAlignment="1">
      <alignment horizontal="right"/>
    </xf>
    <xf numFmtId="166" fontId="62" fillId="33" borderId="18" xfId="0" applyNumberFormat="1" applyFont="1" applyFill="1" applyBorder="1" applyAlignment="1">
      <alignment horizontal="right"/>
    </xf>
    <xf numFmtId="2" fontId="62" fillId="33" borderId="18" xfId="0" applyNumberFormat="1" applyFont="1" applyFill="1" applyBorder="1" applyAlignment="1">
      <alignment horizontal="right"/>
    </xf>
    <xf numFmtId="168" fontId="62" fillId="33" borderId="18" xfId="0" applyNumberFormat="1" applyFont="1" applyFill="1" applyBorder="1" applyAlignment="1">
      <alignment horizontal="right"/>
    </xf>
    <xf numFmtId="0" fontId="70" fillId="29" borderId="26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right"/>
    </xf>
    <xf numFmtId="1" fontId="31" fillId="24" borderId="13" xfId="0" applyNumberFormat="1" applyFont="1" applyFill="1" applyBorder="1" applyAlignment="1">
      <alignment horizontal="right"/>
    </xf>
    <xf numFmtId="1" fontId="31" fillId="25" borderId="18" xfId="0" applyNumberFormat="1" applyFont="1" applyFill="1" applyBorder="1" applyAlignment="1">
      <alignment horizontal="right"/>
    </xf>
    <xf numFmtId="0" fontId="24" fillId="31" borderId="10" xfId="0" applyFont="1" applyFill="1" applyBorder="1" applyAlignment="1">
      <alignment horizontal="right" wrapText="1" indent="1"/>
    </xf>
    <xf numFmtId="164" fontId="68" fillId="33" borderId="10" xfId="418" applyNumberFormat="1" applyFont="1" applyFill="1" applyBorder="1" applyAlignment="1">
      <alignment horizontal="right" wrapText="1" indent="1"/>
    </xf>
    <xf numFmtId="0" fontId="63" fillId="33" borderId="18" xfId="0" applyFont="1" applyFill="1" applyBorder="1" applyAlignment="1">
      <alignment horizontal="right"/>
    </xf>
    <xf numFmtId="166" fontId="63" fillId="33" borderId="10" xfId="0" applyNumberFormat="1" applyFont="1" applyFill="1" applyBorder="1" applyAlignment="1">
      <alignment horizontal="right"/>
    </xf>
    <xf numFmtId="0" fontId="63" fillId="33" borderId="10" xfId="0" applyFont="1" applyFill="1" applyBorder="1" applyAlignment="1">
      <alignment horizontal="right"/>
    </xf>
    <xf numFmtId="164" fontId="68" fillId="33" borderId="10" xfId="410" applyNumberFormat="1" applyFont="1" applyFill="1" applyBorder="1" applyAlignment="1">
      <alignment horizontal="right" wrapText="1" indent="1"/>
    </xf>
    <xf numFmtId="2" fontId="0" fillId="33" borderId="18" xfId="0" applyNumberFormat="1" applyFill="1" applyBorder="1"/>
    <xf numFmtId="0" fontId="0" fillId="33" borderId="18" xfId="0" applyFill="1" applyBorder="1" applyAlignment="1">
      <alignment horizontal="right"/>
    </xf>
    <xf numFmtId="1" fontId="63" fillId="33" borderId="18" xfId="0" applyNumberFormat="1" applyFont="1" applyFill="1" applyBorder="1" applyAlignment="1">
      <alignment horizontal="right"/>
    </xf>
    <xf numFmtId="166" fontId="63" fillId="33" borderId="18" xfId="0" applyNumberFormat="1" applyFont="1" applyFill="1" applyBorder="1" applyAlignment="1">
      <alignment horizontal="right"/>
    </xf>
    <xf numFmtId="165" fontId="36" fillId="33" borderId="29" xfId="0" applyNumberFormat="1" applyFont="1" applyFill="1" applyBorder="1" applyAlignment="1">
      <alignment horizontal="right"/>
    </xf>
    <xf numFmtId="3" fontId="62" fillId="33" borderId="18" xfId="0" applyNumberFormat="1" applyFont="1" applyFill="1" applyBorder="1" applyAlignment="1">
      <alignment horizontal="right"/>
    </xf>
    <xf numFmtId="167" fontId="62" fillId="33" borderId="10" xfId="0" applyNumberFormat="1" applyFont="1" applyFill="1" applyBorder="1" applyAlignment="1">
      <alignment horizontal="right"/>
    </xf>
    <xf numFmtId="165" fontId="36" fillId="33" borderId="30" xfId="0" applyNumberFormat="1" applyFont="1" applyFill="1" applyBorder="1" applyAlignment="1">
      <alignment horizontal="right"/>
    </xf>
    <xf numFmtId="164" fontId="62" fillId="33" borderId="18" xfId="0" applyNumberFormat="1" applyFont="1" applyFill="1" applyBorder="1" applyAlignment="1">
      <alignment horizontal="right"/>
    </xf>
    <xf numFmtId="0" fontId="61" fillId="33" borderId="18" xfId="0" applyFont="1" applyFill="1" applyBorder="1" applyAlignment="1">
      <alignment horizontal="right"/>
    </xf>
    <xf numFmtId="166" fontId="62" fillId="33" borderId="16" xfId="0" applyNumberFormat="1" applyFont="1" applyFill="1" applyBorder="1" applyAlignment="1">
      <alignment horizontal="right"/>
    </xf>
    <xf numFmtId="0" fontId="62" fillId="33" borderId="18" xfId="0" applyFont="1" applyFill="1" applyBorder="1" applyAlignment="1">
      <alignment horizontal="right"/>
    </xf>
    <xf numFmtId="1" fontId="66" fillId="33" borderId="18" xfId="0" applyNumberFormat="1" applyFont="1" applyFill="1" applyBorder="1" applyAlignment="1">
      <alignment horizontal="center" vertical="center"/>
    </xf>
    <xf numFmtId="164" fontId="67" fillId="33" borderId="18" xfId="0" applyNumberFormat="1" applyFont="1" applyFill="1" applyBorder="1" applyAlignment="1">
      <alignment horizontal="center"/>
    </xf>
    <xf numFmtId="164" fontId="66" fillId="33" borderId="18" xfId="0" applyNumberFormat="1" applyFont="1" applyFill="1" applyBorder="1" applyAlignment="1">
      <alignment horizontal="center" vertical="center"/>
    </xf>
    <xf numFmtId="165" fontId="66" fillId="33" borderId="18" xfId="0" applyNumberFormat="1" applyFont="1" applyFill="1" applyBorder="1" applyAlignment="1">
      <alignment horizontal="center" vertical="center"/>
    </xf>
    <xf numFmtId="166" fontId="63" fillId="33" borderId="16" xfId="0" applyNumberFormat="1" applyFont="1" applyFill="1" applyBorder="1" applyAlignment="1">
      <alignment horizontal="right"/>
    </xf>
    <xf numFmtId="165" fontId="67" fillId="33" borderId="18" xfId="0" applyNumberFormat="1" applyFont="1" applyFill="1" applyBorder="1" applyAlignment="1">
      <alignment horizontal="center"/>
    </xf>
    <xf numFmtId="1" fontId="62" fillId="33" borderId="10" xfId="0" applyNumberFormat="1" applyFont="1" applyFill="1" applyBorder="1" applyAlignment="1">
      <alignment horizontal="right"/>
    </xf>
    <xf numFmtId="166" fontId="62" fillId="33" borderId="10" xfId="0" applyNumberFormat="1" applyFont="1" applyFill="1" applyBorder="1" applyAlignment="1">
      <alignment horizontal="right"/>
    </xf>
    <xf numFmtId="1" fontId="66" fillId="33" borderId="31" xfId="0" applyNumberFormat="1" applyFont="1" applyFill="1" applyBorder="1" applyAlignment="1">
      <alignment horizontal="center"/>
    </xf>
    <xf numFmtId="1" fontId="66" fillId="33" borderId="18" xfId="0" applyNumberFormat="1" applyFont="1" applyFill="1" applyBorder="1" applyAlignment="1">
      <alignment horizontal="center"/>
    </xf>
    <xf numFmtId="165" fontId="66" fillId="33" borderId="11" xfId="0" applyNumberFormat="1" applyFont="1" applyFill="1" applyBorder="1" applyAlignment="1">
      <alignment horizontal="center" vertical="center"/>
    </xf>
    <xf numFmtId="164" fontId="67" fillId="33" borderId="11" xfId="0" applyNumberFormat="1" applyFont="1" applyFill="1" applyBorder="1" applyAlignment="1">
      <alignment horizontal="center"/>
    </xf>
    <xf numFmtId="164" fontId="67" fillId="33" borderId="32" xfId="0" applyNumberFormat="1" applyFont="1" applyFill="1" applyBorder="1" applyAlignment="1">
      <alignment horizontal="center"/>
    </xf>
    <xf numFmtId="165" fontId="67" fillId="33" borderId="11" xfId="0" applyNumberFormat="1" applyFont="1" applyFill="1" applyBorder="1" applyAlignment="1">
      <alignment horizontal="center" vertical="center"/>
    </xf>
    <xf numFmtId="165" fontId="67" fillId="33" borderId="18" xfId="0" applyNumberFormat="1" applyFont="1" applyFill="1" applyBorder="1" applyAlignment="1">
      <alignment horizontal="center" vertical="center"/>
    </xf>
    <xf numFmtId="164" fontId="73" fillId="33" borderId="18" xfId="409" applyNumberFormat="1" applyFill="1" applyBorder="1"/>
    <xf numFmtId="3" fontId="63" fillId="33" borderId="18" xfId="0" applyNumberFormat="1" applyFont="1" applyFill="1" applyBorder="1" applyAlignment="1">
      <alignment horizontal="right"/>
    </xf>
    <xf numFmtId="167" fontId="63" fillId="33" borderId="18" xfId="0" applyNumberFormat="1" applyFont="1" applyFill="1" applyBorder="1" applyAlignment="1">
      <alignment horizontal="right"/>
    </xf>
    <xf numFmtId="0" fontId="71" fillId="33" borderId="33" xfId="0" applyFont="1" applyFill="1" applyBorder="1" applyAlignment="1">
      <alignment horizontal="center" wrapText="1"/>
    </xf>
    <xf numFmtId="3" fontId="63" fillId="33" borderId="17" xfId="0" applyNumberFormat="1" applyFont="1" applyFill="1" applyBorder="1" applyAlignment="1">
      <alignment horizontal="right"/>
    </xf>
    <xf numFmtId="0" fontId="71" fillId="34" borderId="33" xfId="0" applyFont="1" applyFill="1" applyBorder="1" applyAlignment="1">
      <alignment horizontal="center" wrapText="1"/>
    </xf>
    <xf numFmtId="0" fontId="71" fillId="26" borderId="33" xfId="0" applyFont="1" applyFill="1" applyBorder="1" applyAlignment="1">
      <alignment horizontal="center" wrapText="1"/>
    </xf>
    <xf numFmtId="2" fontId="69" fillId="33" borderId="18" xfId="0" applyNumberFormat="1" applyFont="1" applyFill="1" applyBorder="1" applyAlignment="1">
      <alignment horizontal="right" wrapText="1"/>
    </xf>
    <xf numFmtId="0" fontId="69" fillId="33" borderId="18" xfId="0" applyNumberFormat="1" applyFont="1" applyFill="1" applyBorder="1" applyAlignment="1">
      <alignment horizontal="right" wrapText="1"/>
    </xf>
    <xf numFmtId="1" fontId="0" fillId="33" borderId="18" xfId="0" applyNumberFormat="1" applyFill="1" applyBorder="1" applyAlignment="1">
      <alignment horizontal="right"/>
    </xf>
    <xf numFmtId="164" fontId="61" fillId="33" borderId="18" xfId="0" applyNumberFormat="1" applyFont="1" applyFill="1" applyBorder="1" applyAlignment="1">
      <alignment horizontal="right"/>
    </xf>
    <xf numFmtId="2" fontId="62" fillId="33" borderId="18" xfId="364" applyNumberFormat="1" applyFont="1" applyFill="1" applyBorder="1" applyAlignment="1">
      <alignment horizontal="right"/>
    </xf>
    <xf numFmtId="166" fontId="63" fillId="33" borderId="17" xfId="0" applyNumberFormat="1" applyFont="1" applyFill="1" applyBorder="1" applyAlignment="1">
      <alignment horizontal="right"/>
    </xf>
    <xf numFmtId="0" fontId="71" fillId="33" borderId="34" xfId="0" applyFont="1" applyFill="1" applyBorder="1" applyAlignment="1">
      <alignment horizontal="center" vertical="top" wrapText="1"/>
    </xf>
    <xf numFmtId="0" fontId="71" fillId="33" borderId="35" xfId="0" applyFont="1" applyFill="1" applyBorder="1" applyAlignment="1">
      <alignment horizontal="center" vertical="top" wrapText="1"/>
    </xf>
    <xf numFmtId="165" fontId="62" fillId="33" borderId="18" xfId="0" applyNumberFormat="1" applyFont="1" applyFill="1" applyBorder="1" applyAlignment="1">
      <alignment horizontal="right"/>
    </xf>
    <xf numFmtId="167" fontId="62" fillId="33" borderId="18" xfId="0" applyNumberFormat="1" applyFont="1" applyFill="1" applyBorder="1" applyAlignment="1">
      <alignment horizontal="right"/>
    </xf>
    <xf numFmtId="0" fontId="64" fillId="33" borderId="18" xfId="0" applyFont="1" applyFill="1" applyBorder="1" applyAlignment="1">
      <alignment horizontal="right"/>
    </xf>
    <xf numFmtId="164" fontId="65" fillId="33" borderId="29" xfId="434" applyNumberFormat="1" applyFont="1" applyFill="1" applyBorder="1" applyAlignment="1">
      <alignment horizontal="right"/>
    </xf>
    <xf numFmtId="164" fontId="65" fillId="33" borderId="30" xfId="434" applyNumberFormat="1" applyFont="1" applyFill="1" applyBorder="1" applyAlignment="1">
      <alignment horizontal="right"/>
    </xf>
    <xf numFmtId="164" fontId="62" fillId="33" borderId="18" xfId="434" applyNumberFormat="1" applyFont="1" applyFill="1" applyBorder="1" applyAlignment="1">
      <alignment horizontal="right"/>
    </xf>
    <xf numFmtId="166" fontId="62" fillId="33" borderId="17" xfId="0" applyNumberFormat="1" applyFont="1" applyFill="1" applyBorder="1" applyAlignment="1">
      <alignment horizontal="right"/>
    </xf>
    <xf numFmtId="164" fontId="63" fillId="33" borderId="18" xfId="0" applyNumberFormat="1" applyFont="1" applyFill="1" applyBorder="1" applyAlignment="1">
      <alignment horizontal="right"/>
    </xf>
    <xf numFmtId="3" fontId="62" fillId="33" borderId="10" xfId="0" applyNumberFormat="1" applyFont="1" applyFill="1" applyBorder="1" applyAlignment="1">
      <alignment horizontal="right"/>
    </xf>
    <xf numFmtId="165" fontId="62" fillId="33" borderId="20" xfId="0" applyNumberFormat="1" applyFont="1" applyFill="1" applyBorder="1" applyAlignment="1">
      <alignment horizontal="right" vertical="center" wrapText="1"/>
    </xf>
    <xf numFmtId="1" fontId="62" fillId="33" borderId="15" xfId="0" applyNumberFormat="1" applyFont="1" applyFill="1" applyBorder="1" applyAlignment="1">
      <alignment horizontal="right"/>
    </xf>
    <xf numFmtId="166" fontId="62" fillId="33" borderId="25" xfId="0" applyNumberFormat="1" applyFont="1" applyFill="1" applyBorder="1" applyAlignment="1">
      <alignment horizontal="right"/>
    </xf>
    <xf numFmtId="165" fontId="61" fillId="33" borderId="20" xfId="0" applyNumberFormat="1" applyFont="1" applyFill="1" applyBorder="1" applyAlignment="1">
      <alignment horizontal="right" vertical="center" wrapText="1"/>
    </xf>
    <xf numFmtId="165" fontId="61" fillId="33" borderId="36" xfId="0" applyNumberFormat="1" applyFont="1" applyFill="1" applyBorder="1" applyAlignment="1">
      <alignment horizontal="right" vertical="center" wrapText="1"/>
    </xf>
    <xf numFmtId="164" fontId="62" fillId="33" borderId="17" xfId="0" applyNumberFormat="1" applyFont="1" applyFill="1" applyBorder="1" applyAlignment="1">
      <alignment horizontal="right"/>
    </xf>
    <xf numFmtId="166" fontId="62" fillId="33" borderId="15" xfId="0" applyNumberFormat="1" applyFont="1" applyFill="1" applyBorder="1" applyAlignment="1">
      <alignment horizontal="right"/>
    </xf>
    <xf numFmtId="1" fontId="63" fillId="33" borderId="17" xfId="0" applyNumberFormat="1" applyFont="1" applyFill="1" applyBorder="1" applyAlignment="1">
      <alignment horizontal="right"/>
    </xf>
    <xf numFmtId="164" fontId="62" fillId="33" borderId="18" xfId="0" applyNumberFormat="1" applyFont="1" applyFill="1" applyBorder="1" applyAlignment="1">
      <alignment horizontal="right" vertical="center"/>
    </xf>
    <xf numFmtId="2" fontId="63" fillId="33" borderId="18" xfId="0" applyNumberFormat="1" applyFont="1" applyFill="1" applyBorder="1" applyAlignment="1">
      <alignment horizontal="right" vertical="center"/>
    </xf>
    <xf numFmtId="164" fontId="22" fillId="33" borderId="18" xfId="0" applyNumberFormat="1" applyFont="1" applyFill="1" applyBorder="1" applyAlignment="1">
      <alignment horizontal="right" vertical="center" wrapText="1"/>
    </xf>
    <xf numFmtId="0" fontId="22" fillId="33" borderId="18" xfId="0" applyFont="1" applyFill="1" applyBorder="1" applyAlignment="1">
      <alignment horizontal="right" vertical="center" wrapText="1"/>
    </xf>
    <xf numFmtId="164" fontId="22" fillId="33" borderId="18" xfId="0" applyNumberFormat="1" applyFont="1" applyFill="1" applyBorder="1" applyAlignment="1">
      <alignment horizontal="right" vertical="center"/>
    </xf>
    <xf numFmtId="0" fontId="72" fillId="33" borderId="18" xfId="0" applyFont="1" applyFill="1" applyBorder="1"/>
    <xf numFmtId="2" fontId="71" fillId="33" borderId="34" xfId="0" applyNumberFormat="1" applyFont="1" applyFill="1" applyBorder="1" applyAlignment="1">
      <alignment horizontal="center" vertical="top" wrapText="1"/>
    </xf>
    <xf numFmtId="2" fontId="71" fillId="33" borderId="35" xfId="0" applyNumberFormat="1" applyFont="1" applyFill="1" applyBorder="1" applyAlignment="1">
      <alignment horizontal="center" vertical="top" wrapText="1"/>
    </xf>
    <xf numFmtId="0" fontId="28" fillId="29" borderId="46" xfId="0" applyFont="1" applyFill="1" applyBorder="1" applyAlignment="1">
      <alignment horizontal="center" vertical="center" wrapText="1"/>
    </xf>
    <xf numFmtId="0" fontId="28" fillId="29" borderId="11" xfId="0" applyFont="1" applyFill="1" applyBorder="1" applyAlignment="1">
      <alignment horizontal="center" vertical="center" wrapText="1"/>
    </xf>
    <xf numFmtId="0" fontId="42" fillId="28" borderId="42" xfId="0" applyFont="1" applyFill="1" applyBorder="1" applyAlignment="1">
      <alignment horizontal="center" vertical="center" wrapText="1"/>
    </xf>
    <xf numFmtId="0" fontId="42" fillId="28" borderId="43" xfId="0" applyFont="1" applyFill="1" applyBorder="1" applyAlignment="1">
      <alignment horizontal="center" vertical="center" wrapText="1"/>
    </xf>
    <xf numFmtId="0" fontId="42" fillId="28" borderId="45" xfId="0" applyFont="1" applyFill="1" applyBorder="1" applyAlignment="1">
      <alignment horizontal="center" vertical="center" wrapText="1"/>
    </xf>
    <xf numFmtId="0" fontId="42" fillId="28" borderId="41" xfId="0" applyFont="1" applyFill="1" applyBorder="1" applyAlignment="1">
      <alignment horizontal="center" vertical="center" wrapText="1"/>
    </xf>
    <xf numFmtId="0" fontId="39" fillId="29" borderId="43" xfId="0" applyFont="1" applyFill="1" applyBorder="1" applyAlignment="1">
      <alignment horizontal="center" vertical="center" wrapText="1"/>
    </xf>
    <xf numFmtId="0" fontId="39" fillId="29" borderId="41" xfId="0" applyFont="1" applyFill="1" applyBorder="1" applyAlignment="1">
      <alignment horizontal="center" vertical="center" wrapText="1"/>
    </xf>
    <xf numFmtId="0" fontId="39" fillId="32" borderId="18" xfId="0" applyFont="1" applyFill="1" applyBorder="1" applyAlignment="1">
      <alignment horizontal="center" vertical="center" wrapText="1"/>
    </xf>
    <xf numFmtId="0" fontId="42" fillId="29" borderId="0" xfId="0" applyFont="1" applyFill="1" applyBorder="1" applyAlignment="1">
      <alignment horizontal="center" vertical="center" wrapText="1"/>
    </xf>
    <xf numFmtId="0" fontId="42" fillId="29" borderId="41" xfId="0" applyFont="1" applyFill="1" applyBorder="1" applyAlignment="1">
      <alignment horizontal="center" vertical="center" wrapText="1"/>
    </xf>
    <xf numFmtId="0" fontId="30" fillId="28" borderId="37" xfId="0" applyFont="1" applyFill="1" applyBorder="1" applyAlignment="1">
      <alignment horizontal="center"/>
    </xf>
    <xf numFmtId="0" fontId="30" fillId="28" borderId="17" xfId="0" applyFont="1" applyFill="1" applyBorder="1" applyAlignment="1">
      <alignment horizontal="center"/>
    </xf>
    <xf numFmtId="0" fontId="28" fillId="29" borderId="47" xfId="0" applyFont="1" applyFill="1" applyBorder="1" applyAlignment="1">
      <alignment horizontal="center" vertical="center" wrapText="1"/>
    </xf>
    <xf numFmtId="0" fontId="39" fillId="26" borderId="48" xfId="0" applyFont="1" applyFill="1" applyBorder="1" applyAlignment="1">
      <alignment horizontal="center" vertical="center" wrapText="1"/>
    </xf>
    <xf numFmtId="0" fontId="39" fillId="26" borderId="37" xfId="0" applyFont="1" applyFill="1" applyBorder="1" applyAlignment="1">
      <alignment horizontal="center" vertical="center" wrapText="1"/>
    </xf>
    <xf numFmtId="0" fontId="39" fillId="26" borderId="38" xfId="0" applyFont="1" applyFill="1" applyBorder="1" applyAlignment="1">
      <alignment horizontal="center" vertical="center" wrapText="1"/>
    </xf>
    <xf numFmtId="0" fontId="39" fillId="26" borderId="15" xfId="0" applyFont="1" applyFill="1" applyBorder="1" applyAlignment="1">
      <alignment horizontal="center" vertical="center" wrapText="1"/>
    </xf>
    <xf numFmtId="0" fontId="39" fillId="26" borderId="27" xfId="0" applyFont="1" applyFill="1" applyBorder="1" applyAlignment="1">
      <alignment horizontal="center" vertical="center" wrapText="1"/>
    </xf>
    <xf numFmtId="0" fontId="39" fillId="26" borderId="13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/>
    </xf>
    <xf numFmtId="0" fontId="30" fillId="32" borderId="18" xfId="0" applyFont="1" applyFill="1" applyBorder="1" applyAlignment="1">
      <alignment horizontal="center"/>
    </xf>
    <xf numFmtId="0" fontId="60" fillId="29" borderId="10" xfId="0" applyFont="1" applyFill="1" applyBorder="1" applyAlignment="1">
      <alignment horizontal="center"/>
    </xf>
    <xf numFmtId="0" fontId="60" fillId="29" borderId="26" xfId="0" applyFont="1" applyFill="1" applyBorder="1" applyAlignment="1">
      <alignment horizontal="center"/>
    </xf>
    <xf numFmtId="0" fontId="60" fillId="29" borderId="21" xfId="0" applyFont="1" applyFill="1" applyBorder="1" applyAlignment="1">
      <alignment horizontal="center"/>
    </xf>
    <xf numFmtId="0" fontId="28" fillId="28" borderId="39" xfId="0" applyFont="1" applyFill="1" applyBorder="1" applyAlignment="1">
      <alignment horizontal="center"/>
    </xf>
    <xf numFmtId="0" fontId="28" fillId="28" borderId="26" xfId="0" applyFont="1" applyFill="1" applyBorder="1" applyAlignment="1">
      <alignment horizontal="center"/>
    </xf>
    <xf numFmtId="0" fontId="28" fillId="28" borderId="21" xfId="0" applyFont="1" applyFill="1" applyBorder="1" applyAlignment="1">
      <alignment horizontal="center"/>
    </xf>
    <xf numFmtId="0" fontId="42" fillId="29" borderId="42" xfId="0" applyFont="1" applyFill="1" applyBorder="1" applyAlignment="1">
      <alignment horizontal="center" vertical="center" wrapText="1"/>
    </xf>
    <xf numFmtId="0" fontId="42" fillId="29" borderId="43" xfId="0" applyFont="1" applyFill="1" applyBorder="1" applyAlignment="1">
      <alignment horizontal="center" vertical="center" wrapText="1"/>
    </xf>
    <xf numFmtId="0" fontId="42" fillId="29" borderId="44" xfId="0" applyFont="1" applyFill="1" applyBorder="1" applyAlignment="1">
      <alignment horizontal="center" vertical="center" wrapText="1"/>
    </xf>
    <xf numFmtId="0" fontId="42" fillId="29" borderId="45" xfId="0" applyFont="1" applyFill="1" applyBorder="1" applyAlignment="1">
      <alignment horizontal="center" vertical="center" wrapText="1"/>
    </xf>
    <xf numFmtId="0" fontId="42" fillId="29" borderId="33" xfId="0" applyFont="1" applyFill="1" applyBorder="1" applyAlignment="1">
      <alignment horizontal="center" vertical="center" wrapText="1"/>
    </xf>
    <xf numFmtId="0" fontId="56" fillId="28" borderId="22" xfId="0" applyFont="1" applyFill="1" applyBorder="1" applyAlignment="1">
      <alignment horizontal="center" vertical="center" wrapText="1"/>
    </xf>
    <xf numFmtId="0" fontId="56" fillId="28" borderId="0" xfId="0" applyFont="1" applyFill="1" applyBorder="1" applyAlignment="1">
      <alignment horizontal="center" vertical="center" wrapText="1"/>
    </xf>
    <xf numFmtId="0" fontId="56" fillId="28" borderId="45" xfId="0" applyFont="1" applyFill="1" applyBorder="1" applyAlignment="1">
      <alignment horizontal="center" vertical="center" wrapText="1"/>
    </xf>
    <xf numFmtId="0" fontId="56" fillId="28" borderId="41" xfId="0" applyFont="1" applyFill="1" applyBorder="1" applyAlignment="1">
      <alignment horizontal="center" vertical="center" wrapText="1"/>
    </xf>
    <xf numFmtId="0" fontId="39" fillId="29" borderId="42" xfId="0" applyFont="1" applyFill="1" applyBorder="1" applyAlignment="1">
      <alignment horizontal="center" vertical="center" wrapText="1"/>
    </xf>
    <xf numFmtId="0" fontId="39" fillId="29" borderId="44" xfId="0" applyFont="1" applyFill="1" applyBorder="1" applyAlignment="1">
      <alignment horizontal="center" vertical="center" wrapText="1"/>
    </xf>
    <xf numFmtId="0" fontId="39" fillId="29" borderId="45" xfId="0" applyFont="1" applyFill="1" applyBorder="1" applyAlignment="1">
      <alignment horizontal="center" vertical="center" wrapText="1"/>
    </xf>
    <xf numFmtId="0" fontId="39" fillId="29" borderId="33" xfId="0" applyFont="1" applyFill="1" applyBorder="1" applyAlignment="1">
      <alignment horizontal="center" vertical="center" wrapText="1"/>
    </xf>
    <xf numFmtId="0" fontId="30" fillId="29" borderId="10" xfId="0" applyFont="1" applyFill="1" applyBorder="1" applyAlignment="1">
      <alignment horizontal="center"/>
    </xf>
    <xf numFmtId="0" fontId="30" fillId="29" borderId="26" xfId="0" applyFont="1" applyFill="1" applyBorder="1" applyAlignment="1">
      <alignment horizontal="center"/>
    </xf>
    <xf numFmtId="0" fontId="30" fillId="29" borderId="17" xfId="0" applyFont="1" applyFill="1" applyBorder="1" applyAlignment="1">
      <alignment horizontal="center"/>
    </xf>
    <xf numFmtId="0" fontId="33" fillId="0" borderId="23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28" fillId="30" borderId="39" xfId="0" applyFont="1" applyFill="1" applyBorder="1" applyAlignment="1">
      <alignment horizontal="center"/>
    </xf>
    <xf numFmtId="0" fontId="28" fillId="30" borderId="26" xfId="0" applyFont="1" applyFill="1" applyBorder="1" applyAlignment="1">
      <alignment horizontal="center"/>
    </xf>
    <xf numFmtId="0" fontId="28" fillId="30" borderId="17" xfId="0" applyFont="1" applyFill="1" applyBorder="1" applyAlignment="1">
      <alignment horizontal="center"/>
    </xf>
    <xf numFmtId="0" fontId="28" fillId="30" borderId="10" xfId="0" applyFont="1" applyFill="1" applyBorder="1" applyAlignment="1">
      <alignment horizontal="center"/>
    </xf>
    <xf numFmtId="0" fontId="28" fillId="30" borderId="18" xfId="0" applyFont="1" applyFill="1" applyBorder="1" applyAlignment="1">
      <alignment horizontal="center"/>
    </xf>
    <xf numFmtId="0" fontId="42" fillId="26" borderId="12" xfId="0" applyFont="1" applyFill="1" applyBorder="1" applyAlignment="1">
      <alignment horizontal="center" vertical="center" wrapText="1"/>
    </xf>
    <xf numFmtId="0" fontId="42" fillId="26" borderId="0" xfId="0" applyFont="1" applyFill="1" applyBorder="1" applyAlignment="1">
      <alignment horizontal="center" vertical="center" wrapText="1"/>
    </xf>
    <xf numFmtId="0" fontId="42" fillId="26" borderId="40" xfId="0" applyFont="1" applyFill="1" applyBorder="1" applyAlignment="1">
      <alignment horizontal="center" vertical="center" wrapText="1"/>
    </xf>
    <xf numFmtId="0" fontId="42" fillId="26" borderId="41" xfId="0" applyFont="1" applyFill="1" applyBorder="1" applyAlignment="1">
      <alignment horizontal="center" vertical="center" wrapText="1"/>
    </xf>
    <xf numFmtId="0" fontId="30" fillId="28" borderId="39" xfId="0" applyFont="1" applyFill="1" applyBorder="1" applyAlignment="1">
      <alignment horizontal="center"/>
    </xf>
    <xf numFmtId="0" fontId="30" fillId="28" borderId="26" xfId="0" applyFont="1" applyFill="1" applyBorder="1" applyAlignment="1">
      <alignment horizontal="center"/>
    </xf>
    <xf numFmtId="0" fontId="28" fillId="32" borderId="37" xfId="0" applyFont="1" applyFill="1" applyBorder="1" applyAlignment="1">
      <alignment horizontal="center"/>
    </xf>
    <xf numFmtId="0" fontId="28" fillId="32" borderId="17" xfId="0" applyFont="1" applyFill="1" applyBorder="1" applyAlignment="1">
      <alignment horizontal="center"/>
    </xf>
    <xf numFmtId="0" fontId="39" fillId="35" borderId="0" xfId="0" applyFont="1" applyFill="1" applyBorder="1" applyAlignment="1">
      <alignment horizontal="center" vertical="center" wrapText="1"/>
    </xf>
    <xf numFmtId="0" fontId="39" fillId="35" borderId="23" xfId="0" applyFont="1" applyFill="1" applyBorder="1" applyAlignment="1">
      <alignment horizontal="center" vertical="center" wrapText="1"/>
    </xf>
    <xf numFmtId="0" fontId="39" fillId="35" borderId="41" xfId="0" applyFont="1" applyFill="1" applyBorder="1" applyAlignment="1">
      <alignment horizontal="center" vertical="center" wrapText="1"/>
    </xf>
    <xf numFmtId="0" fontId="39" fillId="35" borderId="33" xfId="0" applyFont="1" applyFill="1" applyBorder="1" applyAlignment="1">
      <alignment horizontal="center" vertical="center" wrapText="1"/>
    </xf>
    <xf numFmtId="0" fontId="28" fillId="26" borderId="10" xfId="0" applyFont="1" applyFill="1" applyBorder="1" applyAlignment="1">
      <alignment horizontal="center"/>
    </xf>
    <xf numFmtId="0" fontId="28" fillId="26" borderId="21" xfId="0" applyFont="1" applyFill="1" applyBorder="1" applyAlignment="1">
      <alignment horizontal="center"/>
    </xf>
    <xf numFmtId="0" fontId="30" fillId="27" borderId="39" xfId="0" applyFont="1" applyFill="1" applyBorder="1" applyAlignment="1">
      <alignment horizontal="center"/>
    </xf>
    <xf numFmtId="0" fontId="30" fillId="27" borderId="26" xfId="0" applyFont="1" applyFill="1" applyBorder="1" applyAlignment="1">
      <alignment horizontal="center"/>
    </xf>
    <xf numFmtId="0" fontId="30" fillId="27" borderId="17" xfId="0" applyFont="1" applyFill="1" applyBorder="1" applyAlignment="1">
      <alignment horizontal="center"/>
    </xf>
    <xf numFmtId="0" fontId="30" fillId="28" borderId="39" xfId="0" applyFont="1" applyFill="1" applyBorder="1" applyAlignment="1">
      <alignment horizontal="center" vertical="center" wrapText="1"/>
    </xf>
    <xf numFmtId="0" fontId="30" fillId="28" borderId="26" xfId="0" applyFont="1" applyFill="1" applyBorder="1" applyAlignment="1">
      <alignment horizontal="center" vertical="center" wrapText="1"/>
    </xf>
    <xf numFmtId="0" fontId="30" fillId="28" borderId="17" xfId="0" applyFont="1" applyFill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/>
    </xf>
    <xf numFmtId="0" fontId="30" fillId="28" borderId="21" xfId="0" applyFont="1" applyFill="1" applyBorder="1" applyAlignment="1">
      <alignment horizontal="center"/>
    </xf>
    <xf numFmtId="0" fontId="30" fillId="26" borderId="37" xfId="0" applyFont="1" applyFill="1" applyBorder="1" applyAlignment="1">
      <alignment horizontal="center"/>
    </xf>
    <xf numFmtId="0" fontId="30" fillId="26" borderId="38" xfId="0" applyFont="1" applyFill="1" applyBorder="1" applyAlignment="1">
      <alignment horizontal="center"/>
    </xf>
    <xf numFmtId="0" fontId="21" fillId="26" borderId="10" xfId="0" applyFont="1" applyFill="1" applyBorder="1" applyAlignment="1">
      <alignment horizontal="center"/>
    </xf>
    <xf numFmtId="0" fontId="21" fillId="26" borderId="26" xfId="0" applyFont="1" applyFill="1" applyBorder="1" applyAlignment="1">
      <alignment horizontal="center"/>
    </xf>
    <xf numFmtId="0" fontId="30" fillId="26" borderId="26" xfId="0" applyFont="1" applyFill="1" applyBorder="1" applyAlignment="1">
      <alignment horizontal="center"/>
    </xf>
    <xf numFmtId="0" fontId="30" fillId="29" borderId="21" xfId="0" applyFont="1" applyFill="1" applyBorder="1" applyAlignment="1">
      <alignment horizontal="center"/>
    </xf>
    <xf numFmtId="0" fontId="30" fillId="29" borderId="37" xfId="0" applyFont="1" applyFill="1" applyBorder="1" applyAlignment="1">
      <alignment horizontal="center"/>
    </xf>
    <xf numFmtId="0" fontId="30" fillId="29" borderId="38" xfId="0" applyFont="1" applyFill="1" applyBorder="1" applyAlignment="1">
      <alignment horizontal="center"/>
    </xf>
    <xf numFmtId="0" fontId="30" fillId="29" borderId="10" xfId="0" applyFont="1" applyFill="1" applyBorder="1" applyAlignment="1">
      <alignment horizontal="center" vertical="center" wrapText="1"/>
    </xf>
    <xf numFmtId="0" fontId="30" fillId="29" borderId="26" xfId="0" applyFont="1" applyFill="1" applyBorder="1" applyAlignment="1">
      <alignment horizontal="center" vertical="center" wrapText="1"/>
    </xf>
    <xf numFmtId="0" fontId="30" fillId="29" borderId="17" xfId="0" applyFont="1" applyFill="1" applyBorder="1" applyAlignment="1">
      <alignment horizontal="center" vertical="center" wrapText="1"/>
    </xf>
    <xf numFmtId="14" fontId="30" fillId="29" borderId="10" xfId="0" applyNumberFormat="1" applyFont="1" applyFill="1" applyBorder="1" applyAlignment="1">
      <alignment horizontal="center" vertical="center" wrapText="1"/>
    </xf>
    <xf numFmtId="0" fontId="28" fillId="27" borderId="37" xfId="0" applyFont="1" applyFill="1" applyBorder="1" applyAlignment="1">
      <alignment horizontal="center"/>
    </xf>
    <xf numFmtId="0" fontId="28" fillId="27" borderId="38" xfId="0" applyFont="1" applyFill="1" applyBorder="1" applyAlignment="1">
      <alignment horizontal="center"/>
    </xf>
    <xf numFmtId="0" fontId="30" fillId="27" borderId="10" xfId="0" applyFont="1" applyFill="1" applyBorder="1" applyAlignment="1">
      <alignment horizontal="center" vertical="center" wrapText="1"/>
    </xf>
    <xf numFmtId="0" fontId="30" fillId="27" borderId="2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26" xfId="0" applyFont="1" applyFill="1" applyBorder="1" applyAlignment="1">
      <alignment horizontal="center" vertical="center" wrapText="1"/>
    </xf>
    <xf numFmtId="0" fontId="28" fillId="27" borderId="17" xfId="0" applyFont="1" applyFill="1" applyBorder="1" applyAlignment="1">
      <alignment horizontal="center" vertical="center" wrapText="1"/>
    </xf>
    <xf numFmtId="0" fontId="30" fillId="28" borderId="10" xfId="0" applyFont="1" applyFill="1" applyBorder="1" applyAlignment="1">
      <alignment horizontal="center" vertical="center" wrapText="1"/>
    </xf>
    <xf numFmtId="0" fontId="30" fillId="28" borderId="21" xfId="0" applyFont="1" applyFill="1" applyBorder="1" applyAlignment="1">
      <alignment horizontal="center" vertical="center" wrapText="1"/>
    </xf>
    <xf numFmtId="0" fontId="30" fillId="31" borderId="47" xfId="0" applyFont="1" applyFill="1" applyBorder="1" applyAlignment="1">
      <alignment horizontal="center" vertical="center" wrapText="1"/>
    </xf>
    <xf numFmtId="0" fontId="30" fillId="31" borderId="49" xfId="0" applyFont="1" applyFill="1" applyBorder="1" applyAlignment="1">
      <alignment horizontal="center" vertical="center" wrapText="1"/>
    </xf>
    <xf numFmtId="0" fontId="30" fillId="31" borderId="11" xfId="0" applyFont="1" applyFill="1" applyBorder="1" applyAlignment="1">
      <alignment horizontal="center" vertical="center" wrapText="1"/>
    </xf>
    <xf numFmtId="0" fontId="30" fillId="30" borderId="39" xfId="0" applyFont="1" applyFill="1" applyBorder="1" applyAlignment="1">
      <alignment horizontal="center"/>
    </xf>
    <xf numFmtId="0" fontId="30" fillId="30" borderId="26" xfId="0" applyFont="1" applyFill="1" applyBorder="1" applyAlignment="1">
      <alignment horizontal="center"/>
    </xf>
    <xf numFmtId="0" fontId="30" fillId="32" borderId="18" xfId="0" applyFont="1" applyFill="1" applyBorder="1" applyAlignment="1">
      <alignment horizontal="center" vertical="center" wrapText="1"/>
    </xf>
    <xf numFmtId="0" fontId="30" fillId="28" borderId="18" xfId="0" applyFont="1" applyFill="1" applyBorder="1" applyAlignment="1">
      <alignment horizontal="center" vertical="center" wrapText="1"/>
    </xf>
    <xf numFmtId="0" fontId="42" fillId="30" borderId="22" xfId="0" applyFont="1" applyFill="1" applyBorder="1" applyAlignment="1">
      <alignment horizontal="center" vertical="center" wrapText="1"/>
    </xf>
    <xf numFmtId="0" fontId="42" fillId="30" borderId="0" xfId="0" applyFont="1" applyFill="1" applyBorder="1" applyAlignment="1">
      <alignment horizontal="center" vertical="center" wrapText="1"/>
    </xf>
    <xf numFmtId="0" fontId="42" fillId="30" borderId="45" xfId="0" applyFont="1" applyFill="1" applyBorder="1" applyAlignment="1">
      <alignment horizontal="center" vertical="center" wrapText="1"/>
    </xf>
    <xf numFmtId="14" fontId="30" fillId="28" borderId="10" xfId="0" applyNumberFormat="1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30" fillId="32" borderId="26" xfId="0" applyFont="1" applyFill="1" applyBorder="1" applyAlignment="1">
      <alignment horizontal="center" vertical="center" wrapText="1"/>
    </xf>
    <xf numFmtId="0" fontId="42" fillId="26" borderId="22" xfId="0" applyFont="1" applyFill="1" applyBorder="1" applyAlignment="1">
      <alignment horizontal="center" vertical="center" wrapText="1"/>
    </xf>
    <xf numFmtId="0" fontId="42" fillId="26" borderId="23" xfId="0" applyFont="1" applyFill="1" applyBorder="1" applyAlignment="1">
      <alignment horizontal="center" vertical="center" wrapText="1"/>
    </xf>
    <xf numFmtId="0" fontId="42" fillId="26" borderId="50" xfId="0" applyFont="1" applyFill="1" applyBorder="1" applyAlignment="1">
      <alignment horizontal="center" vertical="center" wrapText="1"/>
    </xf>
    <xf numFmtId="0" fontId="42" fillId="26" borderId="27" xfId="0" applyFont="1" applyFill="1" applyBorder="1" applyAlignment="1">
      <alignment horizontal="center" vertical="center" wrapText="1"/>
    </xf>
    <xf numFmtId="0" fontId="42" fillId="26" borderId="19" xfId="0" applyFont="1" applyFill="1" applyBorder="1" applyAlignment="1">
      <alignment horizontal="center" vertical="center" wrapText="1"/>
    </xf>
    <xf numFmtId="0" fontId="32" fillId="29" borderId="0" xfId="0" applyFont="1" applyFill="1" applyBorder="1" applyAlignment="1">
      <alignment horizontal="center" vertical="center" wrapText="1"/>
    </xf>
    <xf numFmtId="0" fontId="32" fillId="29" borderId="41" xfId="0" applyFont="1" applyFill="1" applyBorder="1" applyAlignment="1">
      <alignment horizontal="center" vertical="center" wrapText="1"/>
    </xf>
    <xf numFmtId="0" fontId="42" fillId="32" borderId="12" xfId="0" applyFont="1" applyFill="1" applyBorder="1" applyAlignment="1">
      <alignment horizontal="center" vertical="center" wrapText="1"/>
    </xf>
    <xf numFmtId="0" fontId="42" fillId="32" borderId="0" xfId="0" applyFont="1" applyFill="1" applyBorder="1" applyAlignment="1">
      <alignment horizontal="center" vertical="center" wrapText="1"/>
    </xf>
    <xf numFmtId="0" fontId="42" fillId="32" borderId="15" xfId="0" applyFont="1" applyFill="1" applyBorder="1" applyAlignment="1">
      <alignment horizontal="center" vertical="center" wrapText="1"/>
    </xf>
    <xf numFmtId="0" fontId="42" fillId="32" borderId="27" xfId="0" applyFont="1" applyFill="1" applyBorder="1" applyAlignment="1">
      <alignment horizontal="center" vertical="center" wrapText="1"/>
    </xf>
    <xf numFmtId="0" fontId="30" fillId="30" borderId="18" xfId="0" applyFont="1" applyFill="1" applyBorder="1" applyAlignment="1">
      <alignment horizontal="center"/>
    </xf>
    <xf numFmtId="0" fontId="30" fillId="30" borderId="10" xfId="0" applyFont="1" applyFill="1" applyBorder="1" applyAlignment="1">
      <alignment horizontal="center"/>
    </xf>
    <xf numFmtId="0" fontId="40" fillId="28" borderId="22" xfId="0" applyFont="1" applyFill="1" applyBorder="1" applyAlignment="1">
      <alignment horizontal="center" vertical="center" wrapText="1"/>
    </xf>
    <xf numFmtId="0" fontId="40" fillId="28" borderId="0" xfId="0" applyFont="1" applyFill="1" applyBorder="1" applyAlignment="1">
      <alignment horizontal="center" vertical="center" wrapText="1"/>
    </xf>
    <xf numFmtId="0" fontId="40" fillId="28" borderId="45" xfId="0" applyFont="1" applyFill="1" applyBorder="1" applyAlignment="1">
      <alignment horizontal="center" vertical="center" wrapText="1"/>
    </xf>
    <xf numFmtId="0" fontId="40" fillId="28" borderId="41" xfId="0" applyFont="1" applyFill="1" applyBorder="1" applyAlignment="1">
      <alignment horizontal="center" vertical="center" wrapText="1"/>
    </xf>
    <xf numFmtId="0" fontId="28" fillId="26" borderId="48" xfId="0" applyFont="1" applyFill="1" applyBorder="1" applyAlignment="1">
      <alignment horizontal="center"/>
    </xf>
    <xf numFmtId="0" fontId="28" fillId="26" borderId="37" xfId="0" applyFont="1" applyFill="1" applyBorder="1" applyAlignment="1">
      <alignment horizontal="center"/>
    </xf>
    <xf numFmtId="0" fontId="28" fillId="26" borderId="38" xfId="0" applyFont="1" applyFill="1" applyBorder="1" applyAlignment="1">
      <alignment horizontal="center"/>
    </xf>
    <xf numFmtId="0" fontId="30" fillId="30" borderId="17" xfId="0" applyFont="1" applyFill="1" applyBorder="1" applyAlignment="1">
      <alignment horizontal="center"/>
    </xf>
    <xf numFmtId="0" fontId="30" fillId="32" borderId="37" xfId="0" applyFont="1" applyFill="1" applyBorder="1" applyAlignment="1">
      <alignment horizontal="center"/>
    </xf>
    <xf numFmtId="0" fontId="30" fillId="32" borderId="38" xfId="0" applyFont="1" applyFill="1" applyBorder="1" applyAlignment="1">
      <alignment horizontal="center"/>
    </xf>
    <xf numFmtId="0" fontId="42" fillId="26" borderId="48" xfId="0" applyFont="1" applyFill="1" applyBorder="1" applyAlignment="1">
      <alignment horizontal="center" vertical="center" wrapText="1"/>
    </xf>
    <xf numFmtId="0" fontId="42" fillId="26" borderId="15" xfId="0" applyFont="1" applyFill="1" applyBorder="1" applyAlignment="1">
      <alignment horizontal="center" vertical="center" wrapText="1"/>
    </xf>
    <xf numFmtId="0" fontId="30" fillId="26" borderId="48" xfId="0" applyFont="1" applyFill="1" applyBorder="1" applyAlignment="1">
      <alignment horizontal="center" vertical="center"/>
    </xf>
    <xf numFmtId="0" fontId="30" fillId="26" borderId="37" xfId="0" applyFont="1" applyFill="1" applyBorder="1" applyAlignment="1">
      <alignment horizontal="center" vertical="center"/>
    </xf>
    <xf numFmtId="0" fontId="30" fillId="26" borderId="38" xfId="0" applyFont="1" applyFill="1" applyBorder="1" applyAlignment="1">
      <alignment horizontal="center" vertical="center"/>
    </xf>
    <xf numFmtId="0" fontId="28" fillId="26" borderId="48" xfId="0" applyFont="1" applyFill="1" applyBorder="1" applyAlignment="1">
      <alignment horizontal="center" vertical="center"/>
    </xf>
    <xf numFmtId="0" fontId="28" fillId="26" borderId="37" xfId="0" applyFont="1" applyFill="1" applyBorder="1" applyAlignment="1">
      <alignment horizontal="center" vertical="center"/>
    </xf>
    <xf numFmtId="0" fontId="28" fillId="26" borderId="38" xfId="0" applyFont="1" applyFill="1" applyBorder="1" applyAlignment="1">
      <alignment horizontal="center" vertical="center"/>
    </xf>
    <xf numFmtId="0" fontId="30" fillId="30" borderId="39" xfId="0" applyFont="1" applyFill="1" applyBorder="1" applyAlignment="1">
      <alignment horizontal="center" vertical="center" wrapText="1"/>
    </xf>
    <xf numFmtId="0" fontId="30" fillId="30" borderId="26" xfId="0" applyFont="1" applyFill="1" applyBorder="1" applyAlignment="1">
      <alignment horizontal="center" vertical="center" wrapText="1"/>
    </xf>
    <xf numFmtId="0" fontId="30" fillId="30" borderId="17" xfId="0" applyFont="1" applyFill="1" applyBorder="1" applyAlignment="1">
      <alignment horizontal="center" vertical="center" wrapText="1"/>
    </xf>
    <xf numFmtId="0" fontId="70" fillId="28" borderId="10" xfId="0" applyFont="1" applyFill="1" applyBorder="1" applyAlignment="1">
      <alignment horizontal="center" vertical="center" wrapText="1"/>
    </xf>
    <xf numFmtId="0" fontId="70" fillId="28" borderId="26" xfId="0" applyFont="1" applyFill="1" applyBorder="1" applyAlignment="1">
      <alignment horizontal="center" vertical="center" wrapText="1"/>
    </xf>
    <xf numFmtId="0" fontId="70" fillId="28" borderId="21" xfId="0" applyFont="1" applyFill="1" applyBorder="1" applyAlignment="1">
      <alignment horizontal="center" vertical="center" wrapText="1"/>
    </xf>
    <xf numFmtId="0" fontId="30" fillId="32" borderId="17" xfId="0" applyFont="1" applyFill="1" applyBorder="1" applyAlignment="1">
      <alignment horizontal="center" vertical="center" wrapText="1"/>
    </xf>
    <xf numFmtId="0" fontId="70" fillId="32" borderId="10" xfId="0" applyFont="1" applyFill="1" applyBorder="1" applyAlignment="1">
      <alignment horizontal="center" vertical="center" wrapText="1"/>
    </xf>
    <xf numFmtId="0" fontId="70" fillId="32" borderId="26" xfId="0" applyFont="1" applyFill="1" applyBorder="1" applyAlignment="1">
      <alignment horizontal="center" vertical="center" wrapText="1"/>
    </xf>
    <xf numFmtId="0" fontId="70" fillId="32" borderId="17" xfId="0" applyFont="1" applyFill="1" applyBorder="1" applyAlignment="1">
      <alignment horizontal="center" vertical="center" wrapText="1"/>
    </xf>
    <xf numFmtId="0" fontId="25" fillId="28" borderId="10" xfId="0" applyFont="1" applyFill="1" applyBorder="1" applyAlignment="1">
      <alignment horizontal="center" vertical="center" wrapText="1"/>
    </xf>
    <xf numFmtId="0" fontId="28" fillId="28" borderId="17" xfId="0" applyFont="1" applyFill="1" applyBorder="1" applyAlignment="1">
      <alignment horizontal="center" vertical="center" wrapText="1"/>
    </xf>
    <xf numFmtId="0" fontId="30" fillId="29" borderId="39" xfId="0" applyFont="1" applyFill="1" applyBorder="1" applyAlignment="1">
      <alignment horizontal="center" vertical="center" wrapText="1"/>
    </xf>
    <xf numFmtId="0" fontId="30" fillId="29" borderId="21" xfId="0" applyFont="1" applyFill="1" applyBorder="1" applyAlignment="1">
      <alignment horizontal="center" vertical="center" wrapText="1"/>
    </xf>
    <xf numFmtId="0" fontId="42" fillId="35" borderId="0" xfId="0" applyFont="1" applyFill="1" applyBorder="1" applyAlignment="1">
      <alignment horizontal="center" vertical="center" wrapText="1"/>
    </xf>
    <xf numFmtId="0" fontId="42" fillId="35" borderId="23" xfId="0" applyFont="1" applyFill="1" applyBorder="1" applyAlignment="1">
      <alignment horizontal="center" vertical="center" wrapText="1"/>
    </xf>
    <xf numFmtId="0" fontId="42" fillId="35" borderId="41" xfId="0" applyFont="1" applyFill="1" applyBorder="1" applyAlignment="1">
      <alignment horizontal="center" vertical="center" wrapText="1"/>
    </xf>
    <xf numFmtId="0" fontId="42" fillId="35" borderId="33" xfId="0" applyFont="1" applyFill="1" applyBorder="1" applyAlignment="1">
      <alignment horizontal="center" vertical="center" wrapText="1"/>
    </xf>
    <xf numFmtId="0" fontId="39" fillId="29" borderId="48" xfId="0" applyFont="1" applyFill="1" applyBorder="1" applyAlignment="1">
      <alignment horizontal="center" vertical="center" wrapText="1"/>
    </xf>
    <xf numFmtId="0" fontId="39" fillId="29" borderId="37" xfId="0" applyFont="1" applyFill="1" applyBorder="1" applyAlignment="1">
      <alignment horizontal="center" vertical="center" wrapText="1"/>
    </xf>
    <xf numFmtId="0" fontId="39" fillId="29" borderId="38" xfId="0" applyFont="1" applyFill="1" applyBorder="1" applyAlignment="1">
      <alignment horizontal="center" vertical="center" wrapText="1"/>
    </xf>
    <xf numFmtId="0" fontId="39" fillId="29" borderId="15" xfId="0" applyFont="1" applyFill="1" applyBorder="1" applyAlignment="1">
      <alignment horizontal="center" vertical="center" wrapText="1"/>
    </xf>
    <xf numFmtId="0" fontId="39" fillId="29" borderId="27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wrapText="1"/>
    </xf>
    <xf numFmtId="14" fontId="30" fillId="29" borderId="26" xfId="0" applyNumberFormat="1" applyFont="1" applyFill="1" applyBorder="1" applyAlignment="1">
      <alignment horizontal="center" vertical="center" wrapText="1"/>
    </xf>
    <xf numFmtId="14" fontId="30" fillId="29" borderId="17" xfId="0" applyNumberFormat="1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/>
    </xf>
    <xf numFmtId="0" fontId="30" fillId="32" borderId="26" xfId="0" applyFont="1" applyFill="1" applyBorder="1" applyAlignment="1">
      <alignment horizontal="center"/>
    </xf>
    <xf numFmtId="0" fontId="28" fillId="28" borderId="10" xfId="0" applyFont="1" applyFill="1" applyBorder="1" applyAlignment="1">
      <alignment horizontal="center"/>
    </xf>
    <xf numFmtId="0" fontId="28" fillId="28" borderId="17" xfId="0" applyFont="1" applyFill="1" applyBorder="1" applyAlignment="1">
      <alignment horizontal="center"/>
    </xf>
    <xf numFmtId="0" fontId="30" fillId="26" borderId="21" xfId="0" applyFont="1" applyFill="1" applyBorder="1" applyAlignment="1">
      <alignment horizontal="center"/>
    </xf>
    <xf numFmtId="0" fontId="30" fillId="26" borderId="39" xfId="0" applyFont="1" applyFill="1" applyBorder="1" applyAlignment="1">
      <alignment horizontal="center" vertical="center" wrapText="1"/>
    </xf>
    <xf numFmtId="0" fontId="30" fillId="26" borderId="26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/>
    </xf>
    <xf numFmtId="0" fontId="30" fillId="0" borderId="26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42" fillId="26" borderId="18" xfId="0" applyFont="1" applyFill="1" applyBorder="1" applyAlignment="1">
      <alignment horizontal="center" vertical="center" wrapText="1"/>
    </xf>
    <xf numFmtId="0" fontId="70" fillId="28" borderId="18" xfId="0" applyFont="1" applyFill="1" applyBorder="1" applyAlignment="1">
      <alignment horizontal="center" vertical="center" wrapText="1"/>
    </xf>
    <xf numFmtId="0" fontId="30" fillId="28" borderId="15" xfId="0" applyFont="1" applyFill="1" applyBorder="1" applyAlignment="1">
      <alignment horizontal="center" vertical="center" wrapText="1"/>
    </xf>
    <xf numFmtId="0" fontId="30" fillId="28" borderId="27" xfId="0" applyFont="1" applyFill="1" applyBorder="1" applyAlignment="1">
      <alignment horizontal="center" vertical="center" wrapText="1"/>
    </xf>
    <xf numFmtId="0" fontId="30" fillId="28" borderId="13" xfId="0" applyFont="1" applyFill="1" applyBorder="1" applyAlignment="1">
      <alignment horizontal="center" vertical="center" wrapText="1"/>
    </xf>
  </cellXfs>
  <cellStyles count="488">
    <cellStyle name="20% - Accent1" xfId="1"/>
    <cellStyle name="20% - Accent1 10" xfId="2"/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" xfId="11"/>
    <cellStyle name="20% - Accent2 10" xfId="12"/>
    <cellStyle name="20% - Accent2 2" xfId="13"/>
    <cellStyle name="20% - Accent2 3" xfId="14"/>
    <cellStyle name="20% - Accent2 4" xfId="15"/>
    <cellStyle name="20% - Accent2 5" xfId="16"/>
    <cellStyle name="20% - Accent2 6" xfId="17"/>
    <cellStyle name="20% - Accent2 7" xfId="18"/>
    <cellStyle name="20% - Accent2 8" xfId="19"/>
    <cellStyle name="20% - Accent2 9" xfId="20"/>
    <cellStyle name="20% - Accent3" xfId="21"/>
    <cellStyle name="20% - Accent3 10" xfId="22"/>
    <cellStyle name="20% - Accent3 2" xfId="23"/>
    <cellStyle name="20% - Accent3 3" xfId="24"/>
    <cellStyle name="20% - Accent3 4" xfId="25"/>
    <cellStyle name="20% - Accent3 5" xfId="26"/>
    <cellStyle name="20% - Accent3 6" xfId="27"/>
    <cellStyle name="20% - Accent3 7" xfId="28"/>
    <cellStyle name="20% - Accent3 8" xfId="29"/>
    <cellStyle name="20% - Accent3 9" xfId="30"/>
    <cellStyle name="20% - Accent4" xfId="31"/>
    <cellStyle name="20% - Accent4 10" xfId="32"/>
    <cellStyle name="20% - Accent4 2" xfId="33"/>
    <cellStyle name="20% - Accent4 3" xfId="34"/>
    <cellStyle name="20% - Accent4 4" xfId="35"/>
    <cellStyle name="20% - Accent4 5" xfId="36"/>
    <cellStyle name="20% - Accent4 6" xfId="37"/>
    <cellStyle name="20% - Accent4 7" xfId="38"/>
    <cellStyle name="20% - Accent4 8" xfId="39"/>
    <cellStyle name="20% - Accent4 9" xfId="40"/>
    <cellStyle name="20% - Accent5" xfId="41"/>
    <cellStyle name="20% - Accent5 10" xfId="42"/>
    <cellStyle name="20% - Accent5 2" xfId="43"/>
    <cellStyle name="20% - Accent5 3" xfId="44"/>
    <cellStyle name="20% - Accent5 4" xfId="45"/>
    <cellStyle name="20% - Accent5 5" xfId="46"/>
    <cellStyle name="20% - Accent5 6" xfId="47"/>
    <cellStyle name="20% - Accent5 7" xfId="48"/>
    <cellStyle name="20% - Accent5 8" xfId="49"/>
    <cellStyle name="20% - Accent5 9" xfId="50"/>
    <cellStyle name="20% - Accent6" xfId="51"/>
    <cellStyle name="20% - Accent6 10" xfId="52"/>
    <cellStyle name="20% - Accent6 2" xfId="53"/>
    <cellStyle name="20% - Accent6 3" xfId="54"/>
    <cellStyle name="20% - Accent6 4" xfId="55"/>
    <cellStyle name="20% - Accent6 5" xfId="56"/>
    <cellStyle name="20% - Accent6 6" xfId="57"/>
    <cellStyle name="20% - Accent6 7" xfId="58"/>
    <cellStyle name="20% - Accent6 8" xfId="59"/>
    <cellStyle name="20% - Accent6 9" xfId="60"/>
    <cellStyle name="20% - Акцент1" xfId="61"/>
    <cellStyle name="20% - Акцент1 2" xfId="62"/>
    <cellStyle name="20% - Акцент1 3" xfId="63"/>
    <cellStyle name="20% - Акцент1 4" xfId="64"/>
    <cellStyle name="20% - Акцент2" xfId="65"/>
    <cellStyle name="20% - Акцент2 2" xfId="66"/>
    <cellStyle name="20% - Акцент2 3" xfId="67"/>
    <cellStyle name="20% - Акцент2 4" xfId="68"/>
    <cellStyle name="20% - Акцент3" xfId="69"/>
    <cellStyle name="20% - Акцент3 2" xfId="70"/>
    <cellStyle name="20% - Акцент3 3" xfId="71"/>
    <cellStyle name="20% - Акцент3 4" xfId="72"/>
    <cellStyle name="20% - Акцент4" xfId="73"/>
    <cellStyle name="20% - Акцент4 2" xfId="74"/>
    <cellStyle name="20% - Акцент4 3" xfId="75"/>
    <cellStyle name="20% - Акцент4 4" xfId="76"/>
    <cellStyle name="20% - Акцент5" xfId="77"/>
    <cellStyle name="20% - Акцент5 2" xfId="78"/>
    <cellStyle name="20% - Акцент5 3" xfId="79"/>
    <cellStyle name="20% - Акцент5 4" xfId="80"/>
    <cellStyle name="20% - Акцент6" xfId="81"/>
    <cellStyle name="20% - Акцент6 2" xfId="82"/>
    <cellStyle name="20% - Акцент6 3" xfId="83"/>
    <cellStyle name="20% - Акцент6 4" xfId="84"/>
    <cellStyle name="20% – Акцентування1" xfId="85"/>
    <cellStyle name="20% – Акцентування2" xfId="86"/>
    <cellStyle name="20% – Акцентування3" xfId="87"/>
    <cellStyle name="20% – Акцентування4" xfId="88"/>
    <cellStyle name="20% – Акцентування5" xfId="89"/>
    <cellStyle name="20% – Акцентування6" xfId="90"/>
    <cellStyle name="40% - Accent1" xfId="91"/>
    <cellStyle name="40% - Accent1 10" xfId="92"/>
    <cellStyle name="40% - Accent1 2" xfId="93"/>
    <cellStyle name="40% - Accent1 3" xfId="94"/>
    <cellStyle name="40% - Accent1 4" xfId="95"/>
    <cellStyle name="40% - Accent1 5" xfId="96"/>
    <cellStyle name="40% - Accent1 6" xfId="97"/>
    <cellStyle name="40% - Accent1 7" xfId="98"/>
    <cellStyle name="40% - Accent1 8" xfId="99"/>
    <cellStyle name="40% - Accent1 9" xfId="100"/>
    <cellStyle name="40% - Accent2" xfId="101"/>
    <cellStyle name="40% - Accent2 10" xfId="102"/>
    <cellStyle name="40% - Accent2 2" xfId="103"/>
    <cellStyle name="40% - Accent2 3" xfId="104"/>
    <cellStyle name="40% - Accent2 4" xfId="105"/>
    <cellStyle name="40% - Accent2 5" xfId="106"/>
    <cellStyle name="40% - Accent2 6" xfId="107"/>
    <cellStyle name="40% - Accent2 7" xfId="108"/>
    <cellStyle name="40% - Accent2 8" xfId="109"/>
    <cellStyle name="40% - Accent2 9" xfId="110"/>
    <cellStyle name="40% - Accent3" xfId="111"/>
    <cellStyle name="40% - Accent3 10" xfId="112"/>
    <cellStyle name="40% - Accent3 2" xfId="113"/>
    <cellStyle name="40% - Accent3 3" xfId="114"/>
    <cellStyle name="40% - Accent3 4" xfId="115"/>
    <cellStyle name="40% - Accent3 5" xfId="116"/>
    <cellStyle name="40% - Accent3 6" xfId="117"/>
    <cellStyle name="40% - Accent3 7" xfId="118"/>
    <cellStyle name="40% - Accent3 8" xfId="119"/>
    <cellStyle name="40% - Accent3 9" xfId="120"/>
    <cellStyle name="40% - Accent4" xfId="121"/>
    <cellStyle name="40% - Accent4 10" xfId="122"/>
    <cellStyle name="40% - Accent4 2" xfId="123"/>
    <cellStyle name="40% - Accent4 3" xfId="124"/>
    <cellStyle name="40% - Accent4 4" xfId="125"/>
    <cellStyle name="40% - Accent4 5" xfId="126"/>
    <cellStyle name="40% - Accent4 6" xfId="127"/>
    <cellStyle name="40% - Accent4 7" xfId="128"/>
    <cellStyle name="40% - Accent4 8" xfId="129"/>
    <cellStyle name="40% - Accent4 9" xfId="130"/>
    <cellStyle name="40% - Accent5" xfId="131"/>
    <cellStyle name="40% - Accent5 10" xfId="132"/>
    <cellStyle name="40% - Accent5 2" xfId="133"/>
    <cellStyle name="40% - Accent5 3" xfId="134"/>
    <cellStyle name="40% - Accent5 4" xfId="135"/>
    <cellStyle name="40% - Accent5 5" xfId="136"/>
    <cellStyle name="40% - Accent5 6" xfId="137"/>
    <cellStyle name="40% - Accent5 7" xfId="138"/>
    <cellStyle name="40% - Accent5 8" xfId="139"/>
    <cellStyle name="40% - Accent5 9" xfId="140"/>
    <cellStyle name="40% - Accent6" xfId="141"/>
    <cellStyle name="40% - Accent6 10" xfId="142"/>
    <cellStyle name="40% - Accent6 2" xfId="143"/>
    <cellStyle name="40% - Accent6 3" xfId="144"/>
    <cellStyle name="40% - Accent6 4" xfId="145"/>
    <cellStyle name="40% - Accent6 5" xfId="146"/>
    <cellStyle name="40% - Accent6 6" xfId="147"/>
    <cellStyle name="40% - Accent6 7" xfId="148"/>
    <cellStyle name="40% - Accent6 8" xfId="149"/>
    <cellStyle name="40% - Accent6 9" xfId="150"/>
    <cellStyle name="40% - Акцент1" xfId="151"/>
    <cellStyle name="40% - Акцент1 2" xfId="152"/>
    <cellStyle name="40% - Акцент1 3" xfId="153"/>
    <cellStyle name="40% - Акцент1 4" xfId="154"/>
    <cellStyle name="40% - Акцент2" xfId="155"/>
    <cellStyle name="40% - Акцент2 2" xfId="156"/>
    <cellStyle name="40% - Акцент2 3" xfId="157"/>
    <cellStyle name="40% - Акцент2 4" xfId="158"/>
    <cellStyle name="40% - Акцент3" xfId="159"/>
    <cellStyle name="40% - Акцент3 2" xfId="160"/>
    <cellStyle name="40% - Акцент3 3" xfId="161"/>
    <cellStyle name="40% - Акцент3 4" xfId="162"/>
    <cellStyle name="40% - Акцент4" xfId="163"/>
    <cellStyle name="40% - Акцент4 2" xfId="164"/>
    <cellStyle name="40% - Акцент4 3" xfId="165"/>
    <cellStyle name="40% - Акцент4 4" xfId="166"/>
    <cellStyle name="40% - Акцент5" xfId="167"/>
    <cellStyle name="40% - Акцент5 2" xfId="168"/>
    <cellStyle name="40% - Акцент5 3" xfId="169"/>
    <cellStyle name="40% - Акцент5 4" xfId="170"/>
    <cellStyle name="40% - Акцент6" xfId="171"/>
    <cellStyle name="40% - Акцент6 2" xfId="172"/>
    <cellStyle name="40% - Акцент6 3" xfId="173"/>
    <cellStyle name="40% - Акцент6 4" xfId="174"/>
    <cellStyle name="40% – Акцентування1" xfId="175"/>
    <cellStyle name="40% – Акцентування2" xfId="176"/>
    <cellStyle name="40% – Акцентування3" xfId="177"/>
    <cellStyle name="40% – Акцентування4" xfId="178"/>
    <cellStyle name="40% – Акцентування5" xfId="179"/>
    <cellStyle name="40% – Акцентування6" xfId="180"/>
    <cellStyle name="60% - Accent1" xfId="181"/>
    <cellStyle name="60% - Accent2" xfId="182"/>
    <cellStyle name="60% - Accent3" xfId="183"/>
    <cellStyle name="60% - Accent4" xfId="184"/>
    <cellStyle name="60% - Accent5" xfId="185"/>
    <cellStyle name="60% - Accent6" xfId="186"/>
    <cellStyle name="60% - Акцент1" xfId="187"/>
    <cellStyle name="60% - Акцент1 2" xfId="188"/>
    <cellStyle name="60% - Акцент1 3" xfId="189"/>
    <cellStyle name="60% - Акцент1 4" xfId="190"/>
    <cellStyle name="60% - Акцент2" xfId="191"/>
    <cellStyle name="60% - Акцент2 2" xfId="192"/>
    <cellStyle name="60% - Акцент2 3" xfId="193"/>
    <cellStyle name="60% - Акцент2 4" xfId="194"/>
    <cellStyle name="60% - Акцент3" xfId="195"/>
    <cellStyle name="60% - Акцент3 2" xfId="196"/>
    <cellStyle name="60% - Акцент3 3" xfId="197"/>
    <cellStyle name="60% - Акцент3 4" xfId="198"/>
    <cellStyle name="60% - Акцент4" xfId="199"/>
    <cellStyle name="60% - Акцент4 2" xfId="200"/>
    <cellStyle name="60% - Акцент4 3" xfId="201"/>
    <cellStyle name="60% - Акцент4 4" xfId="202"/>
    <cellStyle name="60% - Акцент5" xfId="203"/>
    <cellStyle name="60% - Акцент5 2" xfId="204"/>
    <cellStyle name="60% - Акцент5 3" xfId="205"/>
    <cellStyle name="60% - Акцент5 4" xfId="206"/>
    <cellStyle name="60% - Акцент6" xfId="207"/>
    <cellStyle name="60% - Акцент6 2" xfId="208"/>
    <cellStyle name="60% - Акцент6 3" xfId="209"/>
    <cellStyle name="60% - Акцент6 4" xfId="210"/>
    <cellStyle name="60% – Акцентування1" xfId="211"/>
    <cellStyle name="60% – Акцентування2" xfId="212"/>
    <cellStyle name="60% – Акцентування3" xfId="213"/>
    <cellStyle name="60% – Акцентування4" xfId="214"/>
    <cellStyle name="60% – Акцентування5" xfId="215"/>
    <cellStyle name="60% – Акцентування6" xfId="216"/>
    <cellStyle name="Accent1" xfId="217"/>
    <cellStyle name="Accent2" xfId="218"/>
    <cellStyle name="Accent3" xfId="219"/>
    <cellStyle name="Accent4" xfId="220"/>
    <cellStyle name="Accent5" xfId="221"/>
    <cellStyle name="Accent6" xfId="222"/>
    <cellStyle name="Bad" xfId="223"/>
    <cellStyle name="Calculation" xfId="224"/>
    <cellStyle name="Check Cell" xfId="225"/>
    <cellStyle name="Explanatory Text" xfId="226"/>
    <cellStyle name="Good" xfId="227"/>
    <cellStyle name="Heading 1" xfId="228"/>
    <cellStyle name="Heading 2" xfId="229"/>
    <cellStyle name="Heading 3" xfId="230"/>
    <cellStyle name="Heading 4" xfId="231"/>
    <cellStyle name="Input" xfId="232"/>
    <cellStyle name="Linked Cell" xfId="233"/>
    <cellStyle name="Neutral" xfId="234"/>
    <cellStyle name="Normal 2" xfId="235"/>
    <cellStyle name="Normal_Доходи" xfId="236"/>
    <cellStyle name="Note" xfId="237"/>
    <cellStyle name="Output" xfId="238"/>
    <cellStyle name="Title" xfId="239"/>
    <cellStyle name="Total" xfId="240"/>
    <cellStyle name="Warning Text" xfId="241"/>
    <cellStyle name="Акцент1" xfId="242"/>
    <cellStyle name="Акцент1 2" xfId="243"/>
    <cellStyle name="Акцент1 3" xfId="244"/>
    <cellStyle name="Акцент1 4" xfId="245"/>
    <cellStyle name="Акцент2" xfId="246"/>
    <cellStyle name="Акцент2 2" xfId="247"/>
    <cellStyle name="Акцент2 3" xfId="248"/>
    <cellStyle name="Акцент2 4" xfId="249"/>
    <cellStyle name="Акцент3" xfId="250"/>
    <cellStyle name="Акцент3 2" xfId="251"/>
    <cellStyle name="Акцент3 3" xfId="252"/>
    <cellStyle name="Акцент3 4" xfId="253"/>
    <cellStyle name="Акцент4" xfId="254"/>
    <cellStyle name="Акцент4 2" xfId="255"/>
    <cellStyle name="Акцент4 3" xfId="256"/>
    <cellStyle name="Акцент4 4" xfId="257"/>
    <cellStyle name="Акцент5" xfId="258"/>
    <cellStyle name="Акцент5 2" xfId="259"/>
    <cellStyle name="Акцент5 3" xfId="260"/>
    <cellStyle name="Акцент5 4" xfId="261"/>
    <cellStyle name="Акцент6" xfId="262"/>
    <cellStyle name="Акцент6 2" xfId="263"/>
    <cellStyle name="Акцент6 3" xfId="264"/>
    <cellStyle name="Акцент6 4" xfId="265"/>
    <cellStyle name="Акцентування1" xfId="266"/>
    <cellStyle name="Акцентування2" xfId="267"/>
    <cellStyle name="Акцентування3" xfId="268"/>
    <cellStyle name="Акцентування4" xfId="269"/>
    <cellStyle name="Акцентування5" xfId="270"/>
    <cellStyle name="Акцентування6" xfId="271"/>
    <cellStyle name="Ввід" xfId="272"/>
    <cellStyle name="Ввод " xfId="273"/>
    <cellStyle name="Ввод  2" xfId="274"/>
    <cellStyle name="Ввод  3" xfId="275"/>
    <cellStyle name="Ввод  4" xfId="276"/>
    <cellStyle name="Вывод" xfId="277"/>
    <cellStyle name="Вывод 2" xfId="278"/>
    <cellStyle name="Вывод 3" xfId="279"/>
    <cellStyle name="Вывод 4" xfId="280"/>
    <cellStyle name="Вычисление" xfId="281"/>
    <cellStyle name="Вычисление 2" xfId="282"/>
    <cellStyle name="Вычисление 3" xfId="283"/>
    <cellStyle name="Вычисление 4" xfId="284"/>
    <cellStyle name="Добре" xfId="285"/>
    <cellStyle name="Заголовок 1" xfId="286"/>
    <cellStyle name="Заголовок 1 2" xfId="287"/>
    <cellStyle name="Заголовок 1 3" xfId="288"/>
    <cellStyle name="Заголовок 1 4" xfId="289"/>
    <cellStyle name="Заголовок 2" xfId="290"/>
    <cellStyle name="Заголовок 2 2" xfId="291"/>
    <cellStyle name="Заголовок 2 3" xfId="292"/>
    <cellStyle name="Заголовок 2 4" xfId="293"/>
    <cellStyle name="Заголовок 3" xfId="294"/>
    <cellStyle name="Заголовок 3 2" xfId="295"/>
    <cellStyle name="Заголовок 3 3" xfId="296"/>
    <cellStyle name="Заголовок 3 4" xfId="297"/>
    <cellStyle name="Заголовок 4" xfId="298"/>
    <cellStyle name="Заголовок 4 2" xfId="299"/>
    <cellStyle name="Заголовок 4 3" xfId="300"/>
    <cellStyle name="Заголовок 4 4" xfId="301"/>
    <cellStyle name="Звичайний" xfId="0" builtinId="0"/>
    <cellStyle name="Звичайний 2" xfId="302"/>
    <cellStyle name="Зв'язана клітинка" xfId="303"/>
    <cellStyle name="Итог" xfId="304"/>
    <cellStyle name="Итог 2" xfId="305"/>
    <cellStyle name="Итог 3" xfId="306"/>
    <cellStyle name="Итог 4" xfId="307"/>
    <cellStyle name="Контрольна клітинка" xfId="308"/>
    <cellStyle name="Контрольна клітинка 2" xfId="309"/>
    <cellStyle name="Контрольная ячейка" xfId="310"/>
    <cellStyle name="Контрольная ячейка 2" xfId="311"/>
    <cellStyle name="Контрольная ячейка 3" xfId="312"/>
    <cellStyle name="Контрольная ячейка 4" xfId="313"/>
    <cellStyle name="Назва" xfId="314"/>
    <cellStyle name="Название" xfId="315"/>
    <cellStyle name="Название 2" xfId="316"/>
    <cellStyle name="Название 3" xfId="317"/>
    <cellStyle name="Название 4" xfId="318"/>
    <cellStyle name="Нейтральный" xfId="319"/>
    <cellStyle name="Нейтральный 2" xfId="320"/>
    <cellStyle name="Нейтральный 3" xfId="321"/>
    <cellStyle name="Нейтральный 4" xfId="322"/>
    <cellStyle name="Обчислення" xfId="323"/>
    <cellStyle name="Обычный 10" xfId="324"/>
    <cellStyle name="Обычный 11" xfId="325"/>
    <cellStyle name="Обычный 12" xfId="326"/>
    <cellStyle name="Обычный 13" xfId="327"/>
    <cellStyle name="Обычный 14" xfId="328"/>
    <cellStyle name="Обычный 15" xfId="329"/>
    <cellStyle name="Обычный 16" xfId="330"/>
    <cellStyle name="Обычный 17" xfId="331"/>
    <cellStyle name="Обычный 18" xfId="332"/>
    <cellStyle name="Обычный 19" xfId="333"/>
    <cellStyle name="Обычный 2" xfId="334"/>
    <cellStyle name="Обычный 2 2" xfId="335"/>
    <cellStyle name="Обычный 2 2 10" xfId="336"/>
    <cellStyle name="Обычный 2 2 11" xfId="337"/>
    <cellStyle name="Обычный 2 2 2" xfId="338"/>
    <cellStyle name="Обычный 2 2 2 2" xfId="339"/>
    <cellStyle name="Обычный 2 2 2 3" xfId="340"/>
    <cellStyle name="Обычный 2 2 2 4" xfId="341"/>
    <cellStyle name="Обычный 2 2 2 5" xfId="342"/>
    <cellStyle name="Обычный 2 2 2 6" xfId="343"/>
    <cellStyle name="Обычный 2 2 2 7" xfId="344"/>
    <cellStyle name="Обычный 2 2 2 8" xfId="345"/>
    <cellStyle name="Обычный 2 2 2 9" xfId="346"/>
    <cellStyle name="Обычный 2 2 3" xfId="347"/>
    <cellStyle name="Обычный 2 2 4" xfId="348"/>
    <cellStyle name="Обычный 2 2 5" xfId="349"/>
    <cellStyle name="Обычный 2 2 6" xfId="350"/>
    <cellStyle name="Обычный 2 2 7" xfId="351"/>
    <cellStyle name="Обычный 2 2 8" xfId="352"/>
    <cellStyle name="Обычный 2 2 9" xfId="353"/>
    <cellStyle name="Обычный 2 3" xfId="354"/>
    <cellStyle name="Обычный 2 4" xfId="355"/>
    <cellStyle name="Обычный 20" xfId="356"/>
    <cellStyle name="Обычный 21" xfId="357"/>
    <cellStyle name="Обычный 22" xfId="358"/>
    <cellStyle name="Обычный 23" xfId="359"/>
    <cellStyle name="Обычный 24" xfId="360"/>
    <cellStyle name="Обычный 25" xfId="361"/>
    <cellStyle name="Обычный 26" xfId="362"/>
    <cellStyle name="Обычный 27" xfId="363"/>
    <cellStyle name="Обычный 28" xfId="364"/>
    <cellStyle name="Обычный 28 2" xfId="365"/>
    <cellStyle name="Обычный 28 3" xfId="366"/>
    <cellStyle name="Обычный 28 4" xfId="367"/>
    <cellStyle name="Обычный 28 5" xfId="368"/>
    <cellStyle name="Обычный 28 6" xfId="369"/>
    <cellStyle name="Обычный 28 7" xfId="370"/>
    <cellStyle name="Обычный 28 8" xfId="371"/>
    <cellStyle name="Обычный 28 9" xfId="372"/>
    <cellStyle name="Обычный 29" xfId="373"/>
    <cellStyle name="Обычный 29 2" xfId="374"/>
    <cellStyle name="Обычный 29 3" xfId="375"/>
    <cellStyle name="Обычный 29 4" xfId="376"/>
    <cellStyle name="Обычный 29 5" xfId="377"/>
    <cellStyle name="Обычный 29 6" xfId="378"/>
    <cellStyle name="Обычный 29 7" xfId="379"/>
    <cellStyle name="Обычный 29 8" xfId="380"/>
    <cellStyle name="Обычный 29 9" xfId="381"/>
    <cellStyle name="Обычный 3" xfId="382"/>
    <cellStyle name="Обычный 3 10" xfId="383"/>
    <cellStyle name="Обычный 3 2" xfId="384"/>
    <cellStyle name="Обычный 3 2 2" xfId="385"/>
    <cellStyle name="Обычный 3 2 3" xfId="386"/>
    <cellStyle name="Обычный 3 2 4" xfId="387"/>
    <cellStyle name="Обычный 3 2 5" xfId="388"/>
    <cellStyle name="Обычный 3 2 6" xfId="389"/>
    <cellStyle name="Обычный 3 2 7" xfId="390"/>
    <cellStyle name="Обычный 3 2 8" xfId="391"/>
    <cellStyle name="Обычный 3 2 9" xfId="392"/>
    <cellStyle name="Обычный 3 3" xfId="393"/>
    <cellStyle name="Обычный 3 4" xfId="394"/>
    <cellStyle name="Обычный 3 5" xfId="395"/>
    <cellStyle name="Обычный 3 6" xfId="396"/>
    <cellStyle name="Обычный 3 7" xfId="397"/>
    <cellStyle name="Обычный 3 8" xfId="398"/>
    <cellStyle name="Обычный 3 9" xfId="399"/>
    <cellStyle name="Обычный 30" xfId="400"/>
    <cellStyle name="Обычный 30 2" xfId="401"/>
    <cellStyle name="Обычный 30 3" xfId="402"/>
    <cellStyle name="Обычный 30 4" xfId="403"/>
    <cellStyle name="Обычный 30 5" xfId="404"/>
    <cellStyle name="Обычный 30 6" xfId="405"/>
    <cellStyle name="Обычный 30 7" xfId="406"/>
    <cellStyle name="Обычный 30 8" xfId="407"/>
    <cellStyle name="Обычный 30 9" xfId="408"/>
    <cellStyle name="Обычный 31" xfId="409"/>
    <cellStyle name="Обычный 31 2" xfId="410"/>
    <cellStyle name="Обычный 31 3" xfId="411"/>
    <cellStyle name="Обычный 31 4" xfId="412"/>
    <cellStyle name="Обычный 31 5" xfId="413"/>
    <cellStyle name="Обычный 31 6" xfId="414"/>
    <cellStyle name="Обычный 31 7" xfId="415"/>
    <cellStyle name="Обычный 31 8" xfId="416"/>
    <cellStyle name="Обычный 31 9" xfId="417"/>
    <cellStyle name="Обычный 32" xfId="418"/>
    <cellStyle name="Обычный 34" xfId="419"/>
    <cellStyle name="Обычный 35" xfId="420"/>
    <cellStyle name="Обычный 38" xfId="421"/>
    <cellStyle name="Обычный 39" xfId="422"/>
    <cellStyle name="Обычный 4" xfId="423"/>
    <cellStyle name="Обычный 4 10" xfId="424"/>
    <cellStyle name="Обычный 4 11" xfId="425"/>
    <cellStyle name="Обычный 4 2" xfId="426"/>
    <cellStyle name="Обычный 4 3" xfId="427"/>
    <cellStyle name="Обычный 4 4" xfId="428"/>
    <cellStyle name="Обычный 4 5" xfId="429"/>
    <cellStyle name="Обычный 4 6" xfId="430"/>
    <cellStyle name="Обычный 4 7" xfId="431"/>
    <cellStyle name="Обычный 4 8" xfId="432"/>
    <cellStyle name="Обычный 4 9" xfId="433"/>
    <cellStyle name="Обычный 5" xfId="434"/>
    <cellStyle name="Обычный 5 10" xfId="435"/>
    <cellStyle name="Обычный 5 2" xfId="436"/>
    <cellStyle name="Обычный 5 3" xfId="437"/>
    <cellStyle name="Обычный 5 4" xfId="438"/>
    <cellStyle name="Обычный 5 5" xfId="439"/>
    <cellStyle name="Обычный 5 6" xfId="440"/>
    <cellStyle name="Обычный 5 7" xfId="441"/>
    <cellStyle name="Обычный 5 8" xfId="442"/>
    <cellStyle name="Обычный 5 9" xfId="443"/>
    <cellStyle name="Обычный 6" xfId="444"/>
    <cellStyle name="Обычный 7" xfId="445"/>
    <cellStyle name="Обычный 7 2" xfId="446"/>
    <cellStyle name="Обычный 7 3" xfId="447"/>
    <cellStyle name="Обычный 7 4" xfId="448"/>
    <cellStyle name="Обычный 7 5" xfId="449"/>
    <cellStyle name="Обычный 7 6" xfId="450"/>
    <cellStyle name="Обычный 7 7" xfId="451"/>
    <cellStyle name="Обычный 7 8" xfId="452"/>
    <cellStyle name="Обычный 7 9" xfId="453"/>
    <cellStyle name="Обычный 8" xfId="454"/>
    <cellStyle name="Обычный 9" xfId="455"/>
    <cellStyle name="Підсумок" xfId="456"/>
    <cellStyle name="Підсумок 2" xfId="457"/>
    <cellStyle name="Плохой" xfId="458"/>
    <cellStyle name="Плохой 2" xfId="459"/>
    <cellStyle name="Плохой 3" xfId="460"/>
    <cellStyle name="Плохой 4" xfId="461"/>
    <cellStyle name="Поганий" xfId="462"/>
    <cellStyle name="Пояснение" xfId="463"/>
    <cellStyle name="Пояснение 2" xfId="464"/>
    <cellStyle name="Пояснение 3" xfId="465"/>
    <cellStyle name="Пояснение 4" xfId="466"/>
    <cellStyle name="Примечание" xfId="467"/>
    <cellStyle name="Примечание 2" xfId="468"/>
    <cellStyle name="Примечание 3" xfId="469"/>
    <cellStyle name="Примечание 4" xfId="470"/>
    <cellStyle name="Примітка" xfId="471"/>
    <cellStyle name="Результат" xfId="472"/>
    <cellStyle name="Связанная ячейка" xfId="473"/>
    <cellStyle name="Связанная ячейка 2" xfId="474"/>
    <cellStyle name="Связанная ячейка 3" xfId="475"/>
    <cellStyle name="Связанная ячейка 4" xfId="476"/>
    <cellStyle name="Середній" xfId="477"/>
    <cellStyle name="Текст попередження" xfId="478"/>
    <cellStyle name="Текст пояснення" xfId="479"/>
    <cellStyle name="Текст предупреждения" xfId="480"/>
    <cellStyle name="Текст предупреждения 2" xfId="481"/>
    <cellStyle name="Текст предупреждения 3" xfId="482"/>
    <cellStyle name="Текст предупреждения 4" xfId="483"/>
    <cellStyle name="Хороший" xfId="484"/>
    <cellStyle name="Хороший 2" xfId="485"/>
    <cellStyle name="Хороший 3" xfId="486"/>
    <cellStyle name="Хороший 4" xfId="487"/>
  </cellStyles>
  <dxfs count="167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indexed="1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3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Другая 3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54369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296C7D"/>
      </a:accent6>
      <a:hlink>
        <a:srgbClr val="8DC765"/>
      </a:hlink>
      <a:folHlink>
        <a:srgbClr val="AA8A1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CE15"/>
  <sheetViews>
    <sheetView topLeftCell="AV1" zoomScale="70" zoomScaleNormal="70" zoomScaleSheetLayoutView="55" zoomScalePageLayoutView="44" workbookViewId="0">
      <selection activeCell="CA5" sqref="CA5:CA13"/>
    </sheetView>
  </sheetViews>
  <sheetFormatPr defaultRowHeight="15"/>
  <cols>
    <col min="1" max="1" width="18.28515625" customWidth="1"/>
    <col min="2" max="2" width="17.140625" style="39" customWidth="1"/>
    <col min="3" max="3" width="3.7109375" style="40" customWidth="1"/>
    <col min="4" max="4" width="12.85546875" style="40" customWidth="1"/>
    <col min="5" max="5" width="18.42578125" style="40" customWidth="1"/>
    <col min="6" max="6" width="4.7109375" style="40" customWidth="1"/>
    <col min="7" max="7" width="11.42578125" style="40" customWidth="1"/>
    <col min="8" max="8" width="19.28515625" style="40" customWidth="1"/>
    <col min="9" max="9" width="4.140625" style="41" customWidth="1"/>
    <col min="10" max="10" width="12" style="40" customWidth="1"/>
    <col min="11" max="11" width="16.42578125" style="40" customWidth="1"/>
    <col min="12" max="12" width="3.42578125" style="40" customWidth="1"/>
    <col min="13" max="13" width="12" style="40" customWidth="1"/>
    <col min="14" max="14" width="18.42578125" style="14" customWidth="1"/>
    <col min="15" max="15" width="3.140625" style="14" customWidth="1"/>
    <col min="16" max="16" width="11" style="14" customWidth="1"/>
    <col min="17" max="17" width="15.28515625" style="14" customWidth="1"/>
    <col min="18" max="18" width="3.5703125" style="14" customWidth="1"/>
    <col min="19" max="19" width="10.42578125" style="14" customWidth="1"/>
    <col min="20" max="20" width="16.140625" style="14" hidden="1" customWidth="1"/>
    <col min="21" max="21" width="10.140625" style="14" hidden="1" customWidth="1"/>
    <col min="22" max="22" width="10" style="14" customWidth="1"/>
    <col min="23" max="23" width="4.42578125" style="14" customWidth="1"/>
    <col min="24" max="24" width="10.28515625" style="14" customWidth="1"/>
    <col min="25" max="25" width="19" style="14" customWidth="1"/>
    <col min="26" max="26" width="5.7109375" style="14" customWidth="1"/>
    <col min="27" max="27" width="9.140625" style="14"/>
    <col min="28" max="28" width="16.5703125" style="14" customWidth="1"/>
    <col min="29" max="29" width="7.28515625" style="14" customWidth="1"/>
    <col min="30" max="30" width="13.140625" style="14" customWidth="1"/>
    <col min="31" max="31" width="19.140625" style="14" customWidth="1"/>
    <col min="32" max="32" width="7.28515625" style="14" customWidth="1"/>
    <col min="33" max="33" width="8.5703125" style="14" customWidth="1"/>
    <col min="34" max="34" width="20" style="14" customWidth="1"/>
    <col min="35" max="35" width="7.28515625" style="14" customWidth="1"/>
    <col min="36" max="36" width="12.28515625" style="14" customWidth="1"/>
    <col min="37" max="37" width="19.85546875" style="14" customWidth="1"/>
    <col min="38" max="38" width="7.28515625" style="14" customWidth="1"/>
    <col min="39" max="39" width="11.5703125" style="14" customWidth="1"/>
    <col min="40" max="40" width="14.42578125" style="14" customWidth="1"/>
    <col min="41" max="41" width="4.140625" style="14" customWidth="1"/>
    <col min="42" max="42" width="10.42578125" style="14" customWidth="1"/>
    <col min="43" max="43" width="16" style="14" hidden="1" customWidth="1"/>
    <col min="44" max="45" width="10.7109375" style="14" hidden="1" customWidth="1"/>
    <col min="46" max="46" width="20.140625" style="14" customWidth="1"/>
    <col min="47" max="47" width="5.140625" style="14" customWidth="1"/>
    <col min="48" max="48" width="9.140625" style="14"/>
    <col min="49" max="49" width="18.28515625" style="14" customWidth="1"/>
    <col min="50" max="50" width="4.140625" style="14" customWidth="1"/>
    <col min="51" max="51" width="8.7109375" style="14" customWidth="1"/>
    <col min="52" max="52" width="14.28515625" style="14" customWidth="1"/>
    <col min="53" max="53" width="4.140625" style="14" customWidth="1"/>
    <col min="54" max="54" width="9.42578125" style="14" customWidth="1"/>
    <col min="55" max="55" width="14.5703125" style="14" customWidth="1"/>
    <col min="56" max="56" width="9.28515625" style="14" customWidth="1"/>
    <col min="57" max="57" width="11.28515625" style="14" customWidth="1"/>
    <col min="58" max="58" width="3.42578125" style="14" customWidth="1"/>
    <col min="59" max="59" width="9.85546875" style="14" customWidth="1"/>
    <col min="60" max="60" width="13.7109375" style="14" customWidth="1"/>
    <col min="61" max="61" width="4.140625" style="14" customWidth="1"/>
    <col min="62" max="62" width="9.85546875" style="14" customWidth="1"/>
    <col min="63" max="63" width="12.85546875" style="14" customWidth="1"/>
    <col min="64" max="64" width="3.85546875" style="14" customWidth="1"/>
    <col min="65" max="65" width="9.85546875" style="14" customWidth="1"/>
    <col min="66" max="66" width="11.5703125" style="14" customWidth="1"/>
    <col min="67" max="67" width="4.5703125" style="14" customWidth="1"/>
    <col min="68" max="68" width="6.7109375" style="14" customWidth="1"/>
    <col min="69" max="69" width="10.42578125" style="14" customWidth="1"/>
    <col min="70" max="70" width="4.140625" style="14" customWidth="1"/>
    <col min="71" max="71" width="6.7109375" style="14" customWidth="1"/>
    <col min="72" max="72" width="9.140625" style="14"/>
    <col min="73" max="73" width="4.140625" style="14" customWidth="1"/>
    <col min="74" max="74" width="7.5703125" style="14" customWidth="1"/>
    <col min="75" max="75" width="10.140625" style="14" customWidth="1"/>
    <col min="76" max="76" width="4.140625" style="14" customWidth="1"/>
    <col min="77" max="77" width="7.7109375" style="14" customWidth="1"/>
    <col min="78" max="78" width="7.140625" style="14" customWidth="1"/>
    <col min="79" max="79" width="6" style="14" customWidth="1"/>
    <col min="80" max="80" width="6" customWidth="1"/>
    <col min="81" max="81" width="18.140625" customWidth="1"/>
    <col min="82" max="83" width="18.5703125" customWidth="1"/>
    <col min="84" max="84" width="18.28515625" customWidth="1"/>
    <col min="85" max="85" width="18.140625" customWidth="1"/>
    <col min="86" max="86" width="18" customWidth="1"/>
  </cols>
  <sheetData>
    <row r="1" spans="1:83" ht="29.25" customHeight="1">
      <c r="B1" s="225" t="s">
        <v>33</v>
      </c>
      <c r="C1" s="226"/>
      <c r="D1" s="226"/>
      <c r="E1" s="226"/>
      <c r="F1" s="226"/>
      <c r="G1" s="226"/>
      <c r="H1" s="226"/>
      <c r="I1" s="226"/>
      <c r="J1" s="227"/>
      <c r="K1" s="230" t="s">
        <v>46</v>
      </c>
      <c r="L1" s="231"/>
      <c r="M1" s="231"/>
      <c r="N1" s="231"/>
      <c r="O1" s="231"/>
      <c r="P1" s="231"/>
      <c r="Q1" s="205" t="s">
        <v>51</v>
      </c>
      <c r="R1" s="205"/>
      <c r="S1" s="205"/>
      <c r="T1" s="248" t="s">
        <v>83</v>
      </c>
      <c r="U1" s="249"/>
      <c r="V1" s="256" t="s">
        <v>54</v>
      </c>
      <c r="W1" s="256"/>
      <c r="X1" s="257"/>
      <c r="Y1" s="234" t="s">
        <v>47</v>
      </c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35"/>
      <c r="AZ1" s="199" t="s">
        <v>35</v>
      </c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3">
        <v>112</v>
      </c>
      <c r="BL1" s="203"/>
      <c r="BM1" s="203"/>
      <c r="BN1" s="211" t="s">
        <v>56</v>
      </c>
      <c r="BO1" s="212"/>
      <c r="BP1" s="212"/>
      <c r="BQ1" s="212"/>
      <c r="BR1" s="212"/>
      <c r="BS1" s="212"/>
      <c r="BT1" s="212"/>
      <c r="BU1" s="212"/>
      <c r="BV1" s="213"/>
      <c r="BW1" s="205" t="s">
        <v>55</v>
      </c>
      <c r="BX1" s="205"/>
      <c r="BY1" s="205"/>
      <c r="BZ1" s="206" t="s">
        <v>34</v>
      </c>
      <c r="CA1" s="206"/>
    </row>
    <row r="2" spans="1:83" ht="33.75" customHeight="1" thickBot="1">
      <c r="A2" s="241" t="s">
        <v>71</v>
      </c>
      <c r="B2" s="228"/>
      <c r="C2" s="207"/>
      <c r="D2" s="207"/>
      <c r="E2" s="207"/>
      <c r="F2" s="207"/>
      <c r="G2" s="207"/>
      <c r="H2" s="207"/>
      <c r="I2" s="207"/>
      <c r="J2" s="229"/>
      <c r="K2" s="232"/>
      <c r="L2" s="233"/>
      <c r="M2" s="233"/>
      <c r="N2" s="233"/>
      <c r="O2" s="233"/>
      <c r="P2" s="233"/>
      <c r="Q2" s="205"/>
      <c r="R2" s="205"/>
      <c r="S2" s="205"/>
      <c r="T2" s="250"/>
      <c r="U2" s="251"/>
      <c r="V2" s="256"/>
      <c r="W2" s="258"/>
      <c r="X2" s="259"/>
      <c r="Y2" s="236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37"/>
      <c r="AZ2" s="201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4"/>
      <c r="BL2" s="204"/>
      <c r="BM2" s="204"/>
      <c r="BN2" s="214"/>
      <c r="BO2" s="215"/>
      <c r="BP2" s="215"/>
      <c r="BQ2" s="215"/>
      <c r="BR2" s="215"/>
      <c r="BS2" s="215"/>
      <c r="BT2" s="215"/>
      <c r="BU2" s="215"/>
      <c r="BV2" s="216"/>
      <c r="BW2" s="205"/>
      <c r="BX2" s="205"/>
      <c r="BY2" s="205"/>
      <c r="BZ2" s="207"/>
      <c r="CA2" s="207"/>
    </row>
    <row r="3" spans="1:83" s="1" customFormat="1" ht="213" customHeight="1">
      <c r="A3" s="242"/>
      <c r="B3" s="87" t="s">
        <v>24</v>
      </c>
      <c r="C3" s="88" t="s">
        <v>22</v>
      </c>
      <c r="D3" s="88" t="s">
        <v>39</v>
      </c>
      <c r="E3" s="89" t="s">
        <v>25</v>
      </c>
      <c r="F3" s="88" t="s">
        <v>22</v>
      </c>
      <c r="G3" s="88" t="s">
        <v>39</v>
      </c>
      <c r="H3" s="89" t="s">
        <v>26</v>
      </c>
      <c r="I3" s="88" t="s">
        <v>22</v>
      </c>
      <c r="J3" s="90" t="s">
        <v>39</v>
      </c>
      <c r="K3" s="91" t="s">
        <v>48</v>
      </c>
      <c r="L3" s="92" t="s">
        <v>22</v>
      </c>
      <c r="M3" s="93" t="s">
        <v>40</v>
      </c>
      <c r="N3" s="94" t="s">
        <v>49</v>
      </c>
      <c r="O3" s="95" t="s">
        <v>22</v>
      </c>
      <c r="P3" s="95" t="s">
        <v>40</v>
      </c>
      <c r="Q3" s="96" t="s">
        <v>72</v>
      </c>
      <c r="R3" s="97" t="s">
        <v>22</v>
      </c>
      <c r="S3" s="97" t="s">
        <v>40</v>
      </c>
      <c r="T3" s="98" t="s">
        <v>67</v>
      </c>
      <c r="U3" s="99" t="s">
        <v>40</v>
      </c>
      <c r="V3" s="100" t="s">
        <v>68</v>
      </c>
      <c r="W3" s="101" t="s">
        <v>22</v>
      </c>
      <c r="X3" s="101" t="s">
        <v>40</v>
      </c>
      <c r="Y3" s="102" t="s">
        <v>27</v>
      </c>
      <c r="Z3" s="103" t="s">
        <v>22</v>
      </c>
      <c r="AA3" s="103" t="s">
        <v>40</v>
      </c>
      <c r="AB3" s="104" t="s">
        <v>37</v>
      </c>
      <c r="AC3" s="103" t="s">
        <v>22</v>
      </c>
      <c r="AD3" s="103" t="s">
        <v>40</v>
      </c>
      <c r="AE3" s="104" t="s">
        <v>45</v>
      </c>
      <c r="AF3" s="103" t="s">
        <v>22</v>
      </c>
      <c r="AG3" s="103" t="s">
        <v>40</v>
      </c>
      <c r="AH3" s="104" t="s">
        <v>41</v>
      </c>
      <c r="AI3" s="103" t="s">
        <v>22</v>
      </c>
      <c r="AJ3" s="103" t="s">
        <v>40</v>
      </c>
      <c r="AK3" s="104" t="s">
        <v>43</v>
      </c>
      <c r="AL3" s="103" t="s">
        <v>22</v>
      </c>
      <c r="AM3" s="103" t="s">
        <v>40</v>
      </c>
      <c r="AN3" s="104" t="s">
        <v>42</v>
      </c>
      <c r="AO3" s="103" t="s">
        <v>22</v>
      </c>
      <c r="AP3" s="103" t="s">
        <v>40</v>
      </c>
      <c r="AQ3" s="104" t="s">
        <v>96</v>
      </c>
      <c r="AR3" s="103" t="s">
        <v>22</v>
      </c>
      <c r="AS3" s="103" t="s">
        <v>40</v>
      </c>
      <c r="AT3" s="104" t="s">
        <v>102</v>
      </c>
      <c r="AU3" s="103" t="s">
        <v>22</v>
      </c>
      <c r="AV3" s="103" t="s">
        <v>40</v>
      </c>
      <c r="AW3" s="104" t="s">
        <v>44</v>
      </c>
      <c r="AX3" s="103" t="s">
        <v>22</v>
      </c>
      <c r="AY3" s="105" t="s">
        <v>40</v>
      </c>
      <c r="AZ3" s="94" t="s">
        <v>29</v>
      </c>
      <c r="BA3" s="95" t="s">
        <v>22</v>
      </c>
      <c r="BB3" s="95" t="s">
        <v>40</v>
      </c>
      <c r="BC3" s="94" t="s">
        <v>50</v>
      </c>
      <c r="BD3" s="95" t="s">
        <v>40</v>
      </c>
      <c r="BE3" s="106" t="s">
        <v>38</v>
      </c>
      <c r="BF3" s="95" t="s">
        <v>22</v>
      </c>
      <c r="BG3" s="95" t="s">
        <v>40</v>
      </c>
      <c r="BH3" s="106" t="s">
        <v>70</v>
      </c>
      <c r="BI3" s="95" t="s">
        <v>22</v>
      </c>
      <c r="BJ3" s="95" t="s">
        <v>40</v>
      </c>
      <c r="BK3" s="104" t="s">
        <v>28</v>
      </c>
      <c r="BL3" s="103" t="s">
        <v>22</v>
      </c>
      <c r="BM3" s="107" t="s">
        <v>40</v>
      </c>
      <c r="BN3" s="108" t="s">
        <v>107</v>
      </c>
      <c r="BO3" s="109" t="s">
        <v>22</v>
      </c>
      <c r="BP3" s="110" t="s">
        <v>40</v>
      </c>
      <c r="BQ3" s="108" t="s">
        <v>108</v>
      </c>
      <c r="BR3" s="110" t="s">
        <v>22</v>
      </c>
      <c r="BS3" s="110" t="s">
        <v>40</v>
      </c>
      <c r="BT3" s="108" t="s">
        <v>98</v>
      </c>
      <c r="BU3" s="109" t="s">
        <v>22</v>
      </c>
      <c r="BV3" s="110" t="s">
        <v>40</v>
      </c>
      <c r="BW3" s="111" t="s">
        <v>103</v>
      </c>
      <c r="BX3" s="112" t="s">
        <v>22</v>
      </c>
      <c r="BY3" s="112" t="s">
        <v>40</v>
      </c>
      <c r="BZ3" s="197" t="s">
        <v>30</v>
      </c>
      <c r="CA3" s="210" t="s">
        <v>31</v>
      </c>
    </row>
    <row r="4" spans="1:83" s="2" customFormat="1" ht="19.5" thickBot="1">
      <c r="A4" s="6"/>
      <c r="B4" s="243">
        <v>1</v>
      </c>
      <c r="C4" s="244"/>
      <c r="D4" s="245"/>
      <c r="E4" s="246">
        <v>2</v>
      </c>
      <c r="F4" s="244"/>
      <c r="G4" s="245"/>
      <c r="H4" s="247">
        <v>3</v>
      </c>
      <c r="I4" s="247"/>
      <c r="J4" s="246"/>
      <c r="K4" s="222">
        <v>4</v>
      </c>
      <c r="L4" s="223"/>
      <c r="M4" s="224"/>
      <c r="N4" s="252">
        <v>5</v>
      </c>
      <c r="O4" s="253"/>
      <c r="P4" s="209"/>
      <c r="Q4" s="254">
        <v>6</v>
      </c>
      <c r="R4" s="254"/>
      <c r="S4" s="255"/>
      <c r="T4" s="260">
        <v>7</v>
      </c>
      <c r="U4" s="261"/>
      <c r="V4" s="262">
        <v>7</v>
      </c>
      <c r="W4" s="263"/>
      <c r="X4" s="264"/>
      <c r="Y4" s="239">
        <v>8</v>
      </c>
      <c r="Z4" s="239"/>
      <c r="AA4" s="240"/>
      <c r="AB4" s="238">
        <v>9</v>
      </c>
      <c r="AC4" s="239"/>
      <c r="AD4" s="240"/>
      <c r="AE4" s="238">
        <v>10</v>
      </c>
      <c r="AF4" s="239"/>
      <c r="AG4" s="240"/>
      <c r="AH4" s="238">
        <v>11</v>
      </c>
      <c r="AI4" s="239"/>
      <c r="AJ4" s="240"/>
      <c r="AK4" s="238">
        <v>12</v>
      </c>
      <c r="AL4" s="239"/>
      <c r="AM4" s="240"/>
      <c r="AN4" s="238">
        <v>13</v>
      </c>
      <c r="AO4" s="239"/>
      <c r="AP4" s="240"/>
      <c r="AQ4" s="238">
        <v>15</v>
      </c>
      <c r="AR4" s="239"/>
      <c r="AS4" s="240"/>
      <c r="AT4" s="238">
        <v>14</v>
      </c>
      <c r="AU4" s="239"/>
      <c r="AV4" s="240"/>
      <c r="AW4" s="238">
        <v>15</v>
      </c>
      <c r="AX4" s="239"/>
      <c r="AY4" s="275"/>
      <c r="AZ4" s="208">
        <v>16</v>
      </c>
      <c r="BA4" s="208"/>
      <c r="BB4" s="209"/>
      <c r="BC4" s="268">
        <v>17</v>
      </c>
      <c r="BD4" s="209"/>
      <c r="BE4" s="253">
        <v>18</v>
      </c>
      <c r="BF4" s="253"/>
      <c r="BG4" s="269"/>
      <c r="BH4" s="265">
        <v>19</v>
      </c>
      <c r="BI4" s="266"/>
      <c r="BJ4" s="267"/>
      <c r="BK4" s="219">
        <v>20</v>
      </c>
      <c r="BL4" s="220"/>
      <c r="BM4" s="221"/>
      <c r="BN4" s="274">
        <v>21</v>
      </c>
      <c r="BO4" s="274"/>
      <c r="BP4" s="274"/>
      <c r="BQ4" s="270">
        <v>22</v>
      </c>
      <c r="BR4" s="270"/>
      <c r="BS4" s="271"/>
      <c r="BT4" s="272">
        <v>23</v>
      </c>
      <c r="BU4" s="273"/>
      <c r="BV4" s="273"/>
      <c r="BW4" s="217">
        <v>24</v>
      </c>
      <c r="BX4" s="218"/>
      <c r="BY4" s="218"/>
      <c r="BZ4" s="198"/>
      <c r="CA4" s="198"/>
    </row>
    <row r="5" spans="1:83" s="44" customFormat="1" ht="19.5" thickBot="1">
      <c r="A5" s="124" t="s">
        <v>57</v>
      </c>
      <c r="B5" s="142">
        <v>3961.9658249362465</v>
      </c>
      <c r="C5" s="132">
        <f t="shared" ref="C5:C13" si="0">RANK(B5,$B$5:$B$13,0)</f>
        <v>2</v>
      </c>
      <c r="D5" s="133">
        <f t="shared" ref="D5:D13" si="1">($B$14-B5)/($B$14-$B$15)</f>
        <v>0.11633884725148873</v>
      </c>
      <c r="E5" s="143">
        <v>81.650826236872263</v>
      </c>
      <c r="F5" s="132">
        <f t="shared" ref="F5:F13" si="2">RANK(E5,$E$5:$E$13,0)</f>
        <v>9</v>
      </c>
      <c r="G5" s="133">
        <f t="shared" ref="G5:G13" si="3">($E$14-E5)/($E$14-$E$15)</f>
        <v>1</v>
      </c>
      <c r="H5" s="143">
        <v>154.96858431002687</v>
      </c>
      <c r="I5" s="132">
        <f t="shared" ref="I5:I13" si="4">RANK(H5,$H$5:$H$13,0)</f>
        <v>4</v>
      </c>
      <c r="J5" s="127">
        <f t="shared" ref="J5:J13" si="5">($H$14-H5)/($H$14-$H$15)</f>
        <v>0.57503540436282163</v>
      </c>
      <c r="K5" s="181">
        <v>81676.19</v>
      </c>
      <c r="L5" s="182">
        <f t="shared" ref="L5:L13" si="6">RANK(K5,$K$5:$K$13,1)</f>
        <v>9</v>
      </c>
      <c r="M5" s="183">
        <f t="shared" ref="M5:M13" si="7">(K5-$K$15)/($K$14-$K$15)</f>
        <v>1</v>
      </c>
      <c r="N5" s="186">
        <v>99.614160066981697</v>
      </c>
      <c r="O5" s="135">
        <f>RANK(N5,$N$5:$N$13,1)</f>
        <v>3</v>
      </c>
      <c r="P5" s="173">
        <f t="shared" ref="P5:P13" si="8">(N5-$N$15)/($N$14-$N$15)</f>
        <v>0.13728091894077224</v>
      </c>
      <c r="Q5" s="172">
        <v>89.9</v>
      </c>
      <c r="R5" s="135">
        <f t="shared" ref="R5:R13" si="9">RANK(Q5,$Q$5:$Q$13,0)</f>
        <v>6</v>
      </c>
      <c r="S5" s="173">
        <f t="shared" ref="S5:S13" si="10">($Q$14-Q5)/($Q$14-$Q$15)</f>
        <v>0.28333333333333299</v>
      </c>
      <c r="T5" s="83">
        <v>37.617000816330844</v>
      </c>
      <c r="U5" s="84">
        <f>($T$14-T5)/($T$14-$T$15)</f>
        <v>0.68206799914153149</v>
      </c>
      <c r="V5" s="160">
        <v>91.55</v>
      </c>
      <c r="W5" s="158">
        <f>RANK(V5,$V$5:$V$13,0)</f>
        <v>1</v>
      </c>
      <c r="X5" s="159">
        <f>($V$14-V5)/($V$14-$V$15)</f>
        <v>0</v>
      </c>
      <c r="Y5" s="191">
        <v>28873</v>
      </c>
      <c r="Z5" s="141">
        <f t="shared" ref="Z5:Z13" si="11">RANK(Y5,$Y$5:$Y$13,0)</f>
        <v>2</v>
      </c>
      <c r="AA5" s="117">
        <f t="shared" ref="AA5:AA13" si="12">($Y$14-Y5)/($Y$14-$Y$15)</f>
        <v>0.74146944158537365</v>
      </c>
      <c r="AB5" s="138">
        <v>126.19946688389302</v>
      </c>
      <c r="AC5" s="141">
        <f>RANK(AB5,$AB$5:$AB$13,0)</f>
        <v>1</v>
      </c>
      <c r="AD5" s="117">
        <f t="shared" ref="AD5:AD13" si="13">($AB$14-AB5)/($AB$14-$AB$15)</f>
        <v>0</v>
      </c>
      <c r="AE5" s="164">
        <v>3714</v>
      </c>
      <c r="AF5" s="141">
        <f t="shared" ref="AF5:AF13" si="14">RANK(AE5,$AE$5:$AE$13,0)</f>
        <v>3</v>
      </c>
      <c r="AG5" s="117">
        <f t="shared" ref="AG5:AG13" si="15">($AE$14-AE5)/($AE$14-$AE$15)</f>
        <v>0.78012596221133657</v>
      </c>
      <c r="AH5" s="167">
        <v>120.16714687149654</v>
      </c>
      <c r="AI5" s="141">
        <f t="shared" ref="AI5:AI13" si="16">RANK(AH5,$AH$5:$AH$13,0)</f>
        <v>4</v>
      </c>
      <c r="AJ5" s="117">
        <f t="shared" ref="AJ5:AJ13" si="17">($AH$14-AH5)/($AH$14-$AH$15)</f>
        <v>0.8006754921212873</v>
      </c>
      <c r="AK5" s="165">
        <v>1020.7</v>
      </c>
      <c r="AL5" s="141">
        <f t="shared" ref="AL5:AL13" si="18">RANK(AK5,$AK$5:$AK$13,0)</f>
        <v>2</v>
      </c>
      <c r="AM5" s="117">
        <f>($AK$14-AK5)/($AK$14-$AK$15)</f>
        <v>0.39167806212150807</v>
      </c>
      <c r="AN5" s="165">
        <v>101.7</v>
      </c>
      <c r="AO5" s="141">
        <f t="shared" ref="AO5:AO13" si="19">RANK(AN5,$AN$5:$AN$13,0)</f>
        <v>3</v>
      </c>
      <c r="AP5" s="117">
        <f>($AN$14-AN5)/($AN$14-$AN$15)</f>
        <v>0.39759036144578291</v>
      </c>
      <c r="AQ5" s="118">
        <v>1889035.25</v>
      </c>
      <c r="AR5" s="116">
        <f>RANK(AQ5,$AQ$5:$AQ$13,0)</f>
        <v>1</v>
      </c>
      <c r="AS5" s="117">
        <f>($AQ$14-AQ5)/($AQ$14-$AQ$15)</f>
        <v>0</v>
      </c>
      <c r="AT5" s="165">
        <v>2417.5</v>
      </c>
      <c r="AU5" s="141">
        <f>RANK(AT5,$AT$5:$AT$13,0)</f>
        <v>4</v>
      </c>
      <c r="AV5" s="117">
        <f>($AT$14-AT5)/($AT$14-$AT$15)</f>
        <v>0.81797167360645739</v>
      </c>
      <c r="AW5" s="165">
        <v>97.9</v>
      </c>
      <c r="AX5" s="141">
        <f t="shared" ref="AX5:AX13" si="20">RANK(AW5,$AW$5:$AW$13,0)</f>
        <v>5</v>
      </c>
      <c r="AY5" s="149">
        <f t="shared" ref="AY5:AY13" si="21">($AW$14-AW5)/($AW$14-$AW$15)</f>
        <v>0.93319686113954281</v>
      </c>
      <c r="AZ5" s="175">
        <v>4859.8549670787743</v>
      </c>
      <c r="BA5" s="126">
        <f t="shared" ref="BA5:BA13" si="22">RANK(AZ5,$AZ$5:$AZ$13,0)</f>
        <v>1</v>
      </c>
      <c r="BB5" s="169">
        <f t="shared" ref="BB5:BB13" si="23">($AZ$14-AZ5)/($AZ$14-$AZ$15)</f>
        <v>0</v>
      </c>
      <c r="BC5" s="189">
        <v>0.9881438507469803</v>
      </c>
      <c r="BD5" s="117">
        <f t="shared" ref="BD5:BD13" si="24">(BC5-$BC$15)/($BC$14-$BC$15)</f>
        <v>8.0895981705779874E-3</v>
      </c>
      <c r="BE5" s="175">
        <v>446.17632217857306</v>
      </c>
      <c r="BF5" s="148">
        <f t="shared" ref="BF5:BF13" si="25">RANK(BE5,BE$5:BE$13,0)</f>
        <v>2</v>
      </c>
      <c r="BG5" s="149">
        <f t="shared" ref="BG5:BG13" si="26">($BE$14-BE5)/($BE$14-$BE$15)</f>
        <v>0.2956892084960408</v>
      </c>
      <c r="BH5" s="147">
        <v>0</v>
      </c>
      <c r="BI5" s="148">
        <v>1</v>
      </c>
      <c r="BJ5" s="149">
        <f>(BH5-$BH$15)/($BH$14-$BH$15)</f>
        <v>0</v>
      </c>
      <c r="BK5" s="138">
        <v>6.1111111111111107</v>
      </c>
      <c r="BL5" s="139">
        <f>RANK(BK5,$BK$5:$BK$13,1)</f>
        <v>3</v>
      </c>
      <c r="BM5" s="140">
        <f>(BK5-$BK$15)/($BK$14-$BK$15)</f>
        <v>0.10694444444444444</v>
      </c>
      <c r="BN5" s="129">
        <v>135.10407557797015</v>
      </c>
      <c r="BO5" s="116">
        <f>RANK(BN5,$BN$5:$BN$13,0)</f>
        <v>4</v>
      </c>
      <c r="BP5" s="117">
        <f>($BN$14-BN5)/($BN$14-$BN$15)</f>
        <v>0.5172269933468574</v>
      </c>
      <c r="BQ5" s="195">
        <v>269</v>
      </c>
      <c r="BR5" s="116">
        <f>RANK(BQ5,$BQ$5:$BQ$13,0)</f>
        <v>1</v>
      </c>
      <c r="BS5" s="117">
        <f>($BQ$14-BQ5)/($BQ$14-$BQ$15)</f>
        <v>0</v>
      </c>
      <c r="BT5" s="130">
        <v>0</v>
      </c>
      <c r="BU5" s="116">
        <f>RANK(BT5,$BT$5:$BT$13,1)</f>
        <v>1</v>
      </c>
      <c r="BV5" s="117">
        <f>(BT5-$BT$15)/($BT$14-$BT$15)</f>
        <v>0</v>
      </c>
      <c r="BW5" s="194">
        <v>10</v>
      </c>
      <c r="BX5" s="116">
        <f t="shared" ref="BX5:BX13" si="27">RANK(BW5,$BW$5:$BW$13,0)</f>
        <v>4</v>
      </c>
      <c r="BY5" s="117">
        <f t="shared" ref="BY5:BY13" si="28">($BW$14-BW5)/($BW$14-$BW$15)</f>
        <v>0.32142857142857145</v>
      </c>
      <c r="BZ5" s="86">
        <f>(D5+G5+J5+M5+P5+S5+X5+AA5+AD5+AG5+AJ5+AM5+AP5+AV5+AY5+BD5+BG5+BM5+BB5+BY5+BJ5+BV5+BP5+BS5)/24</f>
        <v>0.38433646558359147</v>
      </c>
      <c r="CA5" s="121">
        <f t="shared" ref="CA5:CA13" si="29">RANK(BZ5,BZ$5:BZ$13,1)</f>
        <v>2</v>
      </c>
      <c r="CB5" s="75"/>
      <c r="CC5" s="71"/>
      <c r="CD5" s="72"/>
      <c r="CE5" s="72"/>
    </row>
    <row r="6" spans="1:83" s="44" customFormat="1" ht="19.5" thickBot="1">
      <c r="A6" s="124" t="s">
        <v>58</v>
      </c>
      <c r="B6" s="142">
        <v>2231.4000221027641</v>
      </c>
      <c r="C6" s="132">
        <f t="shared" si="0"/>
        <v>5</v>
      </c>
      <c r="D6" s="133">
        <f t="shared" si="1"/>
        <v>0.64896325220759965</v>
      </c>
      <c r="E6" s="144">
        <v>85.933017069540711</v>
      </c>
      <c r="F6" s="132">
        <f t="shared" si="2"/>
        <v>7</v>
      </c>
      <c r="G6" s="133">
        <f t="shared" si="3"/>
        <v>0.85217454381260294</v>
      </c>
      <c r="H6" s="143">
        <v>179.62027917255924</v>
      </c>
      <c r="I6" s="132">
        <f t="shared" si="4"/>
        <v>1</v>
      </c>
      <c r="J6" s="146">
        <f t="shared" si="5"/>
        <v>0</v>
      </c>
      <c r="K6" s="184">
        <v>3880.81</v>
      </c>
      <c r="L6" s="148">
        <f t="shared" si="6"/>
        <v>5</v>
      </c>
      <c r="M6" s="140">
        <f t="shared" si="7"/>
        <v>4.330800941401472E-2</v>
      </c>
      <c r="N6" s="186">
        <v>99.518921316965717</v>
      </c>
      <c r="O6" s="135">
        <f t="shared" ref="O6:O13" si="30">RANK(N6,$N$5:$N$13,1)</f>
        <v>2</v>
      </c>
      <c r="P6" s="173">
        <f t="shared" si="8"/>
        <v>0.13585393666730669</v>
      </c>
      <c r="Q6" s="172">
        <v>77</v>
      </c>
      <c r="R6" s="135">
        <f t="shared" si="9"/>
        <v>9</v>
      </c>
      <c r="S6" s="173">
        <f t="shared" si="10"/>
        <v>1</v>
      </c>
      <c r="T6" s="83">
        <v>50.466292903049357</v>
      </c>
      <c r="U6" s="84">
        <f t="shared" ref="U6:U13" si="31">($T$14-T6)/($T$14-$T$15)</f>
        <v>0.3124625966873113</v>
      </c>
      <c r="V6" s="160">
        <v>42.83</v>
      </c>
      <c r="W6" s="158">
        <f t="shared" ref="W6:W13" si="32">RANK(V6,$V$5:$V$13,0)</f>
        <v>4</v>
      </c>
      <c r="X6" s="159">
        <f t="shared" ref="X6:X13" si="33">($V$14-V6)/($V$14-$V$15)</f>
        <v>0.64435921174447819</v>
      </c>
      <c r="Y6" s="192">
        <v>14198.5</v>
      </c>
      <c r="Z6" s="141">
        <f t="shared" si="11"/>
        <v>4</v>
      </c>
      <c r="AA6" s="117">
        <f t="shared" si="12"/>
        <v>0.89057068859181643</v>
      </c>
      <c r="AB6" s="138">
        <v>84.98097219238106</v>
      </c>
      <c r="AC6" s="141">
        <f t="shared" ref="AC6:AC13" si="34">RANK(AB6,$AB$5:$AB$13,0)</f>
        <v>9</v>
      </c>
      <c r="AD6" s="117">
        <f t="shared" si="13"/>
        <v>1</v>
      </c>
      <c r="AE6" s="164">
        <v>1054</v>
      </c>
      <c r="AF6" s="141">
        <f t="shared" si="14"/>
        <v>6</v>
      </c>
      <c r="AG6" s="117">
        <f t="shared" si="15"/>
        <v>0.9662701189643107</v>
      </c>
      <c r="AH6" s="167">
        <v>61.434083676252868</v>
      </c>
      <c r="AI6" s="141">
        <f t="shared" si="16"/>
        <v>9</v>
      </c>
      <c r="AJ6" s="117">
        <f t="shared" si="17"/>
        <v>1</v>
      </c>
      <c r="AK6" s="165">
        <v>116.3</v>
      </c>
      <c r="AL6" s="141">
        <f t="shared" si="18"/>
        <v>7</v>
      </c>
      <c r="AM6" s="117">
        <f t="shared" ref="AM6:AM13" si="35">($AK$14-AK6)/($AK$14-$AK$15)</f>
        <v>0.98059516832714722</v>
      </c>
      <c r="AN6" s="165">
        <v>100.7</v>
      </c>
      <c r="AO6" s="141">
        <f t="shared" si="19"/>
        <v>6</v>
      </c>
      <c r="AP6" s="117">
        <f t="shared" ref="AP6:AP13" si="36">($AN$14-AN6)/($AN$14-$AN$15)</f>
        <v>0.51807228915662629</v>
      </c>
      <c r="AQ6" s="119"/>
      <c r="AR6" s="116"/>
      <c r="AS6" s="117">
        <f t="shared" ref="AS6:AS13" si="37">($AQ$14-AQ6)/($AQ$14-$AQ$15)</f>
        <v>1.1843219452360065</v>
      </c>
      <c r="AT6" s="165">
        <v>1118</v>
      </c>
      <c r="AU6" s="141">
        <f t="shared" ref="AU6:AU13" si="38">RANK(AT6,$AT$5:$AT$13,0)</f>
        <v>5</v>
      </c>
      <c r="AV6" s="117">
        <f t="shared" ref="AV6:AV13" si="39">($AT$14-AT6)/($AT$14-$AT$15)</f>
        <v>0.91581895805254165</v>
      </c>
      <c r="AW6" s="165">
        <v>40.5</v>
      </c>
      <c r="AX6" s="141">
        <f t="shared" si="20"/>
        <v>8</v>
      </c>
      <c r="AY6" s="149">
        <f t="shared" si="21"/>
        <v>0.97236438075742071</v>
      </c>
      <c r="AZ6" s="175">
        <v>4161.4367625308141</v>
      </c>
      <c r="BA6" s="126">
        <f t="shared" si="22"/>
        <v>2</v>
      </c>
      <c r="BB6" s="169">
        <f t="shared" si="23"/>
        <v>0.3271468797013789</v>
      </c>
      <c r="BC6" s="189">
        <v>2.0841278638883596</v>
      </c>
      <c r="BD6" s="117">
        <f t="shared" si="24"/>
        <v>6.4335235992555445E-2</v>
      </c>
      <c r="BE6" s="175">
        <v>199.69916586900041</v>
      </c>
      <c r="BF6" s="148">
        <f t="shared" si="25"/>
        <v>7</v>
      </c>
      <c r="BG6" s="149">
        <f t="shared" si="26"/>
        <v>0.91323041530915516</v>
      </c>
      <c r="BH6" s="147">
        <v>87.284843690771353</v>
      </c>
      <c r="BI6" s="148">
        <f>RANK(BH6,$BH$5:$BH$13,1)</f>
        <v>8</v>
      </c>
      <c r="BJ6" s="149">
        <f t="shared" ref="BJ6:BJ13" si="40">(BH6-$BH$15)/($BH$14-$BH$15)</f>
        <v>0.55604030453666276</v>
      </c>
      <c r="BK6" s="138">
        <v>37.333333333333336</v>
      </c>
      <c r="BL6" s="139">
        <f t="shared" ref="BL6:BL13" si="41">RANK(BK6,$BK$5:$BK$13,1)</f>
        <v>6</v>
      </c>
      <c r="BM6" s="140">
        <f t="shared" ref="BM6:BM13" si="42">(BK6-$BK$15)/($BK$14-$BK$15)</f>
        <v>0.65333333333333343</v>
      </c>
      <c r="BN6" s="129">
        <v>158.34814713523861</v>
      </c>
      <c r="BO6" s="116">
        <f t="shared" ref="BO6:BO13" si="43">RANK(BN6,$BN$5:$BN$13,0)</f>
        <v>3</v>
      </c>
      <c r="BP6" s="117">
        <f t="shared" ref="BP6:BP13" si="44">($BN$14-BN6)/($BN$14-$BN$15)</f>
        <v>0.33866899234333575</v>
      </c>
      <c r="BQ6" s="196">
        <v>74</v>
      </c>
      <c r="BR6" s="116">
        <f t="shared" ref="BR6:BR13" si="45">RANK(BQ6,$BQ$5:$BQ$13,0)</f>
        <v>5</v>
      </c>
      <c r="BS6" s="117">
        <f t="shared" ref="BS6:BS13" si="46">($BQ$14-BQ6)/($BQ$14-$BQ$15)</f>
        <v>0.89861751152073732</v>
      </c>
      <c r="BT6" s="130">
        <v>0.4</v>
      </c>
      <c r="BU6" s="116">
        <f t="shared" ref="BU6:BU13" si="47">RANK(BT6,$BT$5:$BT$13,1)</f>
        <v>7</v>
      </c>
      <c r="BV6" s="117">
        <f t="shared" ref="BV6:BV13" si="48">(BT6-$BT$15)/($BT$14-$BT$15)</f>
        <v>0.17241379310344829</v>
      </c>
      <c r="BW6" s="194">
        <v>10.5</v>
      </c>
      <c r="BX6" s="116">
        <f t="shared" si="27"/>
        <v>2</v>
      </c>
      <c r="BY6" s="117">
        <f t="shared" si="28"/>
        <v>0.14285714285714296</v>
      </c>
      <c r="BZ6" s="86">
        <f t="shared" ref="BZ6:BZ13" si="49">(D6+G6+J6+M6+P6+S6+X6+AA6+AD6+AG6+AJ6+AM6+AP6+AV6+AY6+BD6+BG6+BM6+BB6+BY6+BJ6+BV6+BP6+BS6)/24</f>
        <v>0.60979142359973393</v>
      </c>
      <c r="CA6" s="121">
        <f t="shared" si="29"/>
        <v>6</v>
      </c>
      <c r="CB6" s="75"/>
      <c r="CC6" s="71"/>
      <c r="CD6" s="72"/>
      <c r="CE6" s="72"/>
    </row>
    <row r="7" spans="1:83" s="44" customFormat="1" ht="19.5" thickBot="1">
      <c r="A7" s="124" t="s">
        <v>59</v>
      </c>
      <c r="B7" s="142">
        <v>1583.1070884661899</v>
      </c>
      <c r="C7" s="132">
        <f t="shared" si="0"/>
        <v>8</v>
      </c>
      <c r="D7" s="133">
        <f t="shared" si="1"/>
        <v>0.84849142816604761</v>
      </c>
      <c r="E7" s="143">
        <v>94.475682581805572</v>
      </c>
      <c r="F7" s="132">
        <f t="shared" si="2"/>
        <v>4</v>
      </c>
      <c r="G7" s="133">
        <f t="shared" si="3"/>
        <v>0.55727329448645646</v>
      </c>
      <c r="H7" s="144">
        <v>153.02757593215424</v>
      </c>
      <c r="I7" s="132">
        <f t="shared" si="4"/>
        <v>6</v>
      </c>
      <c r="J7" s="146">
        <f t="shared" si="5"/>
        <v>0.62031215079610758</v>
      </c>
      <c r="K7" s="184">
        <v>8502.19</v>
      </c>
      <c r="L7" s="148">
        <f t="shared" si="6"/>
        <v>7</v>
      </c>
      <c r="M7" s="140">
        <f t="shared" si="7"/>
        <v>0.10013962629735999</v>
      </c>
      <c r="N7" s="186">
        <v>100.59168167265724</v>
      </c>
      <c r="O7" s="135">
        <f t="shared" si="30"/>
        <v>4</v>
      </c>
      <c r="P7" s="173">
        <f t="shared" si="8"/>
        <v>0.15192733127813005</v>
      </c>
      <c r="Q7" s="172">
        <v>80</v>
      </c>
      <c r="R7" s="135">
        <f t="shared" si="9"/>
        <v>8</v>
      </c>
      <c r="S7" s="173">
        <f t="shared" si="10"/>
        <v>0.83333333333333337</v>
      </c>
      <c r="T7" s="83">
        <v>59.361414157985401</v>
      </c>
      <c r="U7" s="84">
        <f t="shared" si="31"/>
        <v>5.6597538198369907E-2</v>
      </c>
      <c r="V7" s="160">
        <v>34.26</v>
      </c>
      <c r="W7" s="158">
        <f t="shared" si="32"/>
        <v>5</v>
      </c>
      <c r="X7" s="159">
        <f t="shared" si="33"/>
        <v>0.75770400740642774</v>
      </c>
      <c r="Y7" s="191">
        <v>5618</v>
      </c>
      <c r="Z7" s="141">
        <f t="shared" si="11"/>
        <v>7</v>
      </c>
      <c r="AA7" s="117">
        <f t="shared" si="12"/>
        <v>0.97775343757398159</v>
      </c>
      <c r="AB7" s="138">
        <v>117.56096024370596</v>
      </c>
      <c r="AC7" s="141">
        <f t="shared" si="34"/>
        <v>3</v>
      </c>
      <c r="AD7" s="117">
        <f t="shared" si="13"/>
        <v>0.20957841145921249</v>
      </c>
      <c r="AE7" s="164">
        <v>1476</v>
      </c>
      <c r="AF7" s="141">
        <f t="shared" si="14"/>
        <v>4</v>
      </c>
      <c r="AG7" s="117">
        <f t="shared" si="15"/>
        <v>0.9367389783065081</v>
      </c>
      <c r="AH7" s="167">
        <v>202.50163606504742</v>
      </c>
      <c r="AI7" s="141">
        <f t="shared" si="16"/>
        <v>2</v>
      </c>
      <c r="AJ7" s="117">
        <f t="shared" si="17"/>
        <v>0.52125397641735671</v>
      </c>
      <c r="AK7" s="165">
        <v>179</v>
      </c>
      <c r="AL7" s="141">
        <f t="shared" si="18"/>
        <v>6</v>
      </c>
      <c r="AM7" s="117">
        <f t="shared" si="35"/>
        <v>0.93976688155238652</v>
      </c>
      <c r="AN7" s="165">
        <v>99.8</v>
      </c>
      <c r="AO7" s="141">
        <f t="shared" si="19"/>
        <v>8</v>
      </c>
      <c r="AP7" s="117">
        <f t="shared" si="36"/>
        <v>0.62650602409638612</v>
      </c>
      <c r="AQ7" s="119"/>
      <c r="AR7" s="116"/>
      <c r="AS7" s="117">
        <f t="shared" si="37"/>
        <v>1.1843219452360065</v>
      </c>
      <c r="AT7" s="165">
        <v>984.8</v>
      </c>
      <c r="AU7" s="141">
        <f t="shared" si="38"/>
        <v>6</v>
      </c>
      <c r="AV7" s="117">
        <f t="shared" si="39"/>
        <v>0.92584839882839276</v>
      </c>
      <c r="AW7" s="165">
        <v>174.6</v>
      </c>
      <c r="AX7" s="141">
        <f t="shared" si="20"/>
        <v>3</v>
      </c>
      <c r="AY7" s="149">
        <f t="shared" si="21"/>
        <v>0.88085977482088029</v>
      </c>
      <c r="AZ7" s="175">
        <v>3174.8545124432617</v>
      </c>
      <c r="BA7" s="126">
        <f t="shared" si="22"/>
        <v>8</v>
      </c>
      <c r="BB7" s="169">
        <f t="shared" si="23"/>
        <v>0.78927301356097335</v>
      </c>
      <c r="BC7" s="189">
        <v>11.992124599966141</v>
      </c>
      <c r="BD7" s="117">
        <f t="shared" si="24"/>
        <v>0.57281126235488311</v>
      </c>
      <c r="BE7" s="175">
        <v>196.528176523665</v>
      </c>
      <c r="BF7" s="148">
        <f t="shared" si="25"/>
        <v>8</v>
      </c>
      <c r="BG7" s="149">
        <f t="shared" si="26"/>
        <v>0.92117523509054888</v>
      </c>
      <c r="BH7" s="147">
        <v>156.97574974084668</v>
      </c>
      <c r="BI7" s="148">
        <f t="shared" ref="BI7:BI13" si="50">RANK(BH7,$BH$5:$BH$13,1)</f>
        <v>9</v>
      </c>
      <c r="BJ7" s="149">
        <f t="shared" si="40"/>
        <v>1</v>
      </c>
      <c r="BK7" s="138">
        <v>38.775510204081634</v>
      </c>
      <c r="BL7" s="139">
        <f t="shared" si="41"/>
        <v>7</v>
      </c>
      <c r="BM7" s="140">
        <f t="shared" si="42"/>
        <v>0.6785714285714286</v>
      </c>
      <c r="BN7" s="129">
        <v>113.19826101222213</v>
      </c>
      <c r="BO7" s="116">
        <f t="shared" si="43"/>
        <v>7</v>
      </c>
      <c r="BP7" s="117">
        <f t="shared" si="44"/>
        <v>0.68550467437088924</v>
      </c>
      <c r="BQ7" s="196">
        <v>69</v>
      </c>
      <c r="BR7" s="116">
        <f t="shared" si="45"/>
        <v>6</v>
      </c>
      <c r="BS7" s="117">
        <f t="shared" si="46"/>
        <v>0.92165898617511521</v>
      </c>
      <c r="BT7" s="130">
        <v>0</v>
      </c>
      <c r="BU7" s="116">
        <f t="shared" si="47"/>
        <v>1</v>
      </c>
      <c r="BV7" s="117">
        <f t="shared" si="48"/>
        <v>0</v>
      </c>
      <c r="BW7" s="194">
        <v>8.1</v>
      </c>
      <c r="BX7" s="116">
        <f t="shared" si="27"/>
        <v>9</v>
      </c>
      <c r="BY7" s="117">
        <f t="shared" si="28"/>
        <v>1</v>
      </c>
      <c r="BZ7" s="86">
        <f t="shared" si="49"/>
        <v>0.68568673562261695</v>
      </c>
      <c r="CA7" s="121">
        <f t="shared" si="29"/>
        <v>9</v>
      </c>
      <c r="CB7" s="75"/>
      <c r="CC7" s="71"/>
      <c r="CD7" s="72"/>
      <c r="CE7" s="72"/>
    </row>
    <row r="8" spans="1:83" s="44" customFormat="1" ht="19.5" thickBot="1">
      <c r="A8" s="124" t="s">
        <v>60</v>
      </c>
      <c r="B8" s="142">
        <v>4339.9658353020586</v>
      </c>
      <c r="C8" s="132">
        <f t="shared" si="0"/>
        <v>1</v>
      </c>
      <c r="D8" s="133">
        <f t="shared" si="1"/>
        <v>0</v>
      </c>
      <c r="E8" s="145">
        <v>99.529980935384714</v>
      </c>
      <c r="F8" s="132">
        <f t="shared" si="2"/>
        <v>2</v>
      </c>
      <c r="G8" s="133">
        <f t="shared" si="3"/>
        <v>0.38279392422460923</v>
      </c>
      <c r="H8" s="143">
        <v>158.70628129845025</v>
      </c>
      <c r="I8" s="132">
        <f t="shared" si="4"/>
        <v>3</v>
      </c>
      <c r="J8" s="146">
        <f t="shared" si="5"/>
        <v>0.48784837275671372</v>
      </c>
      <c r="K8" s="184">
        <v>359.13</v>
      </c>
      <c r="L8" s="148">
        <f t="shared" si="6"/>
        <v>1</v>
      </c>
      <c r="M8" s="140">
        <f t="shared" si="7"/>
        <v>0</v>
      </c>
      <c r="N8" s="186">
        <v>90.451843642957883</v>
      </c>
      <c r="O8" s="135">
        <f t="shared" si="30"/>
        <v>1</v>
      </c>
      <c r="P8" s="173">
        <f t="shared" si="8"/>
        <v>0</v>
      </c>
      <c r="Q8" s="172">
        <v>93.6</v>
      </c>
      <c r="R8" s="135">
        <f t="shared" si="9"/>
        <v>2</v>
      </c>
      <c r="S8" s="173">
        <f t="shared" si="10"/>
        <v>7.7777777777778098E-2</v>
      </c>
      <c r="T8" s="83">
        <v>47.815040650406502</v>
      </c>
      <c r="U8" s="84">
        <f t="shared" si="31"/>
        <v>0.38872494244397737</v>
      </c>
      <c r="V8" s="160">
        <v>32.99</v>
      </c>
      <c r="W8" s="158">
        <f t="shared" si="32"/>
        <v>6</v>
      </c>
      <c r="X8" s="159">
        <f t="shared" si="33"/>
        <v>0.77450072741700826</v>
      </c>
      <c r="Y8" s="192">
        <v>101848.2</v>
      </c>
      <c r="Z8" s="141">
        <f t="shared" si="11"/>
        <v>1</v>
      </c>
      <c r="AA8" s="117">
        <f t="shared" si="12"/>
        <v>0</v>
      </c>
      <c r="AB8" s="138">
        <v>110.69093284848609</v>
      </c>
      <c r="AC8" s="141">
        <f t="shared" si="34"/>
        <v>5</v>
      </c>
      <c r="AD8" s="117">
        <f t="shared" si="13"/>
        <v>0.37625182946335439</v>
      </c>
      <c r="AE8" s="164">
        <v>14862</v>
      </c>
      <c r="AF8" s="141">
        <f t="shared" si="14"/>
        <v>1</v>
      </c>
      <c r="AG8" s="117">
        <f t="shared" si="15"/>
        <v>0</v>
      </c>
      <c r="AH8" s="167">
        <v>356.09460395197442</v>
      </c>
      <c r="AI8" s="141">
        <f t="shared" si="16"/>
        <v>1</v>
      </c>
      <c r="AJ8" s="117">
        <f t="shared" si="17"/>
        <v>0</v>
      </c>
      <c r="AK8" s="165">
        <v>86.5</v>
      </c>
      <c r="AL8" s="141">
        <f t="shared" si="18"/>
        <v>9</v>
      </c>
      <c r="AM8" s="117">
        <f t="shared" si="35"/>
        <v>1</v>
      </c>
      <c r="AN8" s="165">
        <v>96.7</v>
      </c>
      <c r="AO8" s="141">
        <f t="shared" si="19"/>
        <v>9</v>
      </c>
      <c r="AP8" s="117">
        <f t="shared" si="36"/>
        <v>1</v>
      </c>
      <c r="AQ8" s="119"/>
      <c r="AR8" s="116"/>
      <c r="AS8" s="117">
        <f t="shared" si="37"/>
        <v>1.1843219452360065</v>
      </c>
      <c r="AT8" s="165">
        <v>13280.9</v>
      </c>
      <c r="AU8" s="141">
        <f t="shared" si="38"/>
        <v>1</v>
      </c>
      <c r="AV8" s="117">
        <f t="shared" si="39"/>
        <v>0</v>
      </c>
      <c r="AW8" s="165">
        <v>1465.5</v>
      </c>
      <c r="AX8" s="141">
        <f t="shared" si="20"/>
        <v>1</v>
      </c>
      <c r="AY8" s="149">
        <f t="shared" si="21"/>
        <v>0</v>
      </c>
      <c r="AZ8" s="175">
        <v>3757.8215460822576</v>
      </c>
      <c r="BA8" s="126">
        <f t="shared" si="22"/>
        <v>5</v>
      </c>
      <c r="BB8" s="169">
        <f t="shared" si="23"/>
        <v>0.51620475047466963</v>
      </c>
      <c r="BC8" s="189">
        <v>9.4133692085571106</v>
      </c>
      <c r="BD8" s="117">
        <f t="shared" si="24"/>
        <v>0.44047015150151358</v>
      </c>
      <c r="BE8" s="175">
        <v>564.19376693766947</v>
      </c>
      <c r="BF8" s="148">
        <f t="shared" si="25"/>
        <v>1</v>
      </c>
      <c r="BG8" s="149">
        <f t="shared" si="26"/>
        <v>0</v>
      </c>
      <c r="BH8" s="147">
        <v>16.285760894393089</v>
      </c>
      <c r="BI8" s="148">
        <f t="shared" si="50"/>
        <v>6</v>
      </c>
      <c r="BJ8" s="149">
        <f t="shared" si="40"/>
        <v>0.10374698589609838</v>
      </c>
      <c r="BK8" s="138">
        <v>0</v>
      </c>
      <c r="BL8" s="139">
        <f t="shared" si="41"/>
        <v>1</v>
      </c>
      <c r="BM8" s="140">
        <f t="shared" si="42"/>
        <v>0</v>
      </c>
      <c r="BN8" s="129">
        <v>199.86449864498647</v>
      </c>
      <c r="BO8" s="116">
        <f t="shared" si="43"/>
        <v>2</v>
      </c>
      <c r="BP8" s="117">
        <f t="shared" si="44"/>
        <v>1.9745661020943744E-2</v>
      </c>
      <c r="BQ8" s="196">
        <v>111</v>
      </c>
      <c r="BR8" s="116">
        <f t="shared" si="45"/>
        <v>2</v>
      </c>
      <c r="BS8" s="117">
        <f t="shared" si="46"/>
        <v>0.72811059907834097</v>
      </c>
      <c r="BT8" s="130">
        <v>0</v>
      </c>
      <c r="BU8" s="116">
        <f t="shared" si="47"/>
        <v>1</v>
      </c>
      <c r="BV8" s="117">
        <f t="shared" si="48"/>
        <v>0</v>
      </c>
      <c r="BW8" s="194">
        <v>9.1999999999999993</v>
      </c>
      <c r="BX8" s="116">
        <f t="shared" si="27"/>
        <v>7</v>
      </c>
      <c r="BY8" s="117">
        <f t="shared" si="28"/>
        <v>0.60714285714285732</v>
      </c>
      <c r="BZ8" s="86">
        <f t="shared" si="49"/>
        <v>0.271441401531412</v>
      </c>
      <c r="CA8" s="121">
        <f t="shared" si="29"/>
        <v>1</v>
      </c>
      <c r="CB8" s="75"/>
      <c r="CC8" s="71"/>
      <c r="CD8" s="72"/>
      <c r="CE8" s="72"/>
    </row>
    <row r="9" spans="1:83" s="44" customFormat="1" ht="36" customHeight="1" thickBot="1">
      <c r="A9" s="124" t="s">
        <v>61</v>
      </c>
      <c r="B9" s="142">
        <v>1090.8360794545329</v>
      </c>
      <c r="C9" s="132">
        <f t="shared" si="0"/>
        <v>9</v>
      </c>
      <c r="D9" s="133">
        <f t="shared" si="1"/>
        <v>1</v>
      </c>
      <c r="E9" s="145">
        <v>83.785978290848021</v>
      </c>
      <c r="F9" s="132">
        <f t="shared" si="2"/>
        <v>8</v>
      </c>
      <c r="G9" s="133">
        <f t="shared" si="3"/>
        <v>0.9262924426439586</v>
      </c>
      <c r="H9" s="143">
        <v>150.03675652868117</v>
      </c>
      <c r="I9" s="132">
        <f t="shared" si="4"/>
        <v>7</v>
      </c>
      <c r="J9" s="146">
        <f t="shared" si="5"/>
        <v>0.69007721379249576</v>
      </c>
      <c r="K9" s="185">
        <v>933.84</v>
      </c>
      <c r="L9" s="148">
        <f t="shared" si="6"/>
        <v>3</v>
      </c>
      <c r="M9" s="140">
        <f t="shared" si="7"/>
        <v>7.0675206408101826E-3</v>
      </c>
      <c r="N9" s="186">
        <v>129.51112960266281</v>
      </c>
      <c r="O9" s="135">
        <f t="shared" si="30"/>
        <v>7</v>
      </c>
      <c r="P9" s="173">
        <f t="shared" si="8"/>
        <v>0.58523351754793729</v>
      </c>
      <c r="Q9" s="172">
        <v>90</v>
      </c>
      <c r="R9" s="135">
        <f t="shared" si="9"/>
        <v>5</v>
      </c>
      <c r="S9" s="173">
        <f t="shared" si="10"/>
        <v>0.27777777777777779</v>
      </c>
      <c r="T9" s="83">
        <v>61.329021489672442</v>
      </c>
      <c r="U9" s="84">
        <f t="shared" si="31"/>
        <v>0</v>
      </c>
      <c r="V9" s="160">
        <v>49.39</v>
      </c>
      <c r="W9" s="158">
        <f t="shared" si="32"/>
        <v>3</v>
      </c>
      <c r="X9" s="159">
        <f t="shared" si="33"/>
        <v>0.55759820129612481</v>
      </c>
      <c r="Y9" s="191">
        <v>26002</v>
      </c>
      <c r="Z9" s="141">
        <f t="shared" si="11"/>
        <v>3</v>
      </c>
      <c r="AA9" s="117">
        <f t="shared" si="12"/>
        <v>0.77064043072677524</v>
      </c>
      <c r="AB9" s="138">
        <v>100.18936299792654</v>
      </c>
      <c r="AC9" s="141">
        <f t="shared" si="34"/>
        <v>6</v>
      </c>
      <c r="AD9" s="117">
        <f t="shared" si="13"/>
        <v>0.63102993160307452</v>
      </c>
      <c r="AE9" s="164">
        <v>594</v>
      </c>
      <c r="AF9" s="141">
        <f t="shared" si="14"/>
        <v>8</v>
      </c>
      <c r="AG9" s="117">
        <f t="shared" si="15"/>
        <v>0.99846046186144155</v>
      </c>
      <c r="AH9" s="167">
        <v>70.498593588663255</v>
      </c>
      <c r="AI9" s="141">
        <f t="shared" si="16"/>
        <v>7</v>
      </c>
      <c r="AJ9" s="117">
        <f t="shared" si="17"/>
        <v>0.96923744686282209</v>
      </c>
      <c r="AK9" s="165">
        <v>249.1</v>
      </c>
      <c r="AL9" s="141">
        <f t="shared" si="18"/>
        <v>4</v>
      </c>
      <c r="AM9" s="117">
        <f t="shared" si="35"/>
        <v>0.89411994530181682</v>
      </c>
      <c r="AN9" s="165">
        <v>101.3</v>
      </c>
      <c r="AO9" s="141">
        <f t="shared" si="19"/>
        <v>5</v>
      </c>
      <c r="AP9" s="117">
        <f t="shared" si="36"/>
        <v>0.44578313253012097</v>
      </c>
      <c r="AQ9" s="119"/>
      <c r="AR9" s="116"/>
      <c r="AS9" s="117">
        <f t="shared" si="37"/>
        <v>1.1843219452360065</v>
      </c>
      <c r="AT9" s="164">
        <v>0</v>
      </c>
      <c r="AU9" s="141">
        <f t="shared" si="38"/>
        <v>9</v>
      </c>
      <c r="AV9" s="117">
        <f t="shared" si="39"/>
        <v>1</v>
      </c>
      <c r="AW9" s="164">
        <v>0</v>
      </c>
      <c r="AX9" s="141">
        <f t="shared" si="20"/>
        <v>9</v>
      </c>
      <c r="AY9" s="149">
        <f t="shared" si="21"/>
        <v>1</v>
      </c>
      <c r="AZ9" s="175">
        <v>3806.7619085738365</v>
      </c>
      <c r="BA9" s="126">
        <f t="shared" si="22"/>
        <v>3</v>
      </c>
      <c r="BB9" s="169">
        <f t="shared" si="23"/>
        <v>0.49328053862521315</v>
      </c>
      <c r="BC9" s="189">
        <v>1.9296431435508659</v>
      </c>
      <c r="BD9" s="117">
        <f t="shared" si="24"/>
        <v>5.6407117037401235E-2</v>
      </c>
      <c r="BE9" s="175">
        <v>165.06711176020585</v>
      </c>
      <c r="BF9" s="148">
        <f t="shared" si="25"/>
        <v>9</v>
      </c>
      <c r="BG9" s="149">
        <f t="shared" si="26"/>
        <v>1</v>
      </c>
      <c r="BH9" s="147">
        <v>57.625665114477428</v>
      </c>
      <c r="BI9" s="148">
        <f t="shared" si="50"/>
        <v>7</v>
      </c>
      <c r="BJ9" s="149">
        <f t="shared" si="40"/>
        <v>0.36709915518551361</v>
      </c>
      <c r="BK9" s="138">
        <v>57.142857142857139</v>
      </c>
      <c r="BL9" s="139">
        <f t="shared" si="41"/>
        <v>9</v>
      </c>
      <c r="BM9" s="140">
        <f t="shared" si="42"/>
        <v>1</v>
      </c>
      <c r="BN9" s="129">
        <v>122.74845260449266</v>
      </c>
      <c r="BO9" s="116">
        <f t="shared" si="43"/>
        <v>6</v>
      </c>
      <c r="BP9" s="117">
        <f t="shared" si="44"/>
        <v>0.6121413173654241</v>
      </c>
      <c r="BQ9" s="196">
        <v>97</v>
      </c>
      <c r="BR9" s="116">
        <f t="shared" si="45"/>
        <v>3</v>
      </c>
      <c r="BS9" s="117">
        <f t="shared" si="46"/>
        <v>0.79262672811059909</v>
      </c>
      <c r="BT9" s="130">
        <v>0.33</v>
      </c>
      <c r="BU9" s="116">
        <f t="shared" si="47"/>
        <v>6</v>
      </c>
      <c r="BV9" s="117">
        <f t="shared" si="48"/>
        <v>0.14224137931034483</v>
      </c>
      <c r="BW9" s="194">
        <v>9.5</v>
      </c>
      <c r="BX9" s="116">
        <f t="shared" si="27"/>
        <v>5</v>
      </c>
      <c r="BY9" s="117">
        <f t="shared" si="28"/>
        <v>0.5</v>
      </c>
      <c r="BZ9" s="86">
        <f t="shared" si="49"/>
        <v>0.65487976075915222</v>
      </c>
      <c r="CA9" s="121">
        <f t="shared" si="29"/>
        <v>8</v>
      </c>
      <c r="CB9" s="75"/>
      <c r="CC9" s="71"/>
      <c r="CD9" s="72"/>
      <c r="CE9" s="72"/>
    </row>
    <row r="10" spans="1:83" s="44" customFormat="1" ht="19.5" thickBot="1">
      <c r="A10" s="124" t="s">
        <v>62</v>
      </c>
      <c r="B10" s="142">
        <v>1891.2060475075659</v>
      </c>
      <c r="C10" s="132">
        <f t="shared" si="0"/>
        <v>6</v>
      </c>
      <c r="D10" s="133">
        <f t="shared" si="1"/>
        <v>0.75366635739536392</v>
      </c>
      <c r="E10" s="145">
        <v>87.498953598331781</v>
      </c>
      <c r="F10" s="132">
        <f t="shared" si="2"/>
        <v>6</v>
      </c>
      <c r="G10" s="133">
        <f t="shared" si="3"/>
        <v>0.79811686848364083</v>
      </c>
      <c r="H10" s="143">
        <v>145.2234598175468</v>
      </c>
      <c r="I10" s="132">
        <f t="shared" si="4"/>
        <v>8</v>
      </c>
      <c r="J10" s="146">
        <f t="shared" si="5"/>
        <v>0.8023541195403493</v>
      </c>
      <c r="K10" s="184">
        <v>878.07</v>
      </c>
      <c r="L10" s="148">
        <f t="shared" si="6"/>
        <v>2</v>
      </c>
      <c r="M10" s="140">
        <f t="shared" si="7"/>
        <v>6.3816866964939468E-3</v>
      </c>
      <c r="N10" s="186">
        <v>111.715161770506</v>
      </c>
      <c r="O10" s="135">
        <f t="shared" si="30"/>
        <v>5</v>
      </c>
      <c r="P10" s="173">
        <f t="shared" si="8"/>
        <v>0.31859277907341993</v>
      </c>
      <c r="Q10" s="172">
        <v>92</v>
      </c>
      <c r="R10" s="135">
        <f t="shared" si="9"/>
        <v>3</v>
      </c>
      <c r="S10" s="173">
        <f t="shared" si="10"/>
        <v>0.16666666666666666</v>
      </c>
      <c r="T10" s="83">
        <v>46.249251561029851</v>
      </c>
      <c r="U10" s="84">
        <f t="shared" si="31"/>
        <v>0.43376431913739644</v>
      </c>
      <c r="V10" s="138"/>
      <c r="W10" s="158"/>
      <c r="X10" s="159"/>
      <c r="Y10" s="192">
        <v>4913.8</v>
      </c>
      <c r="Z10" s="141">
        <f t="shared" si="11"/>
        <v>8</v>
      </c>
      <c r="AA10" s="117">
        <f t="shared" si="12"/>
        <v>0.98490850917042017</v>
      </c>
      <c r="AB10" s="138">
        <v>97.737502114245316</v>
      </c>
      <c r="AC10" s="141">
        <f t="shared" si="34"/>
        <v>7</v>
      </c>
      <c r="AD10" s="117">
        <f t="shared" si="13"/>
        <v>0.69051441549874981</v>
      </c>
      <c r="AE10" s="164">
        <v>572</v>
      </c>
      <c r="AF10" s="141">
        <f t="shared" si="14"/>
        <v>9</v>
      </c>
      <c r="AG10" s="117">
        <f t="shared" si="15"/>
        <v>1</v>
      </c>
      <c r="AH10" s="167">
        <v>67.57283572004053</v>
      </c>
      <c r="AI10" s="141">
        <f t="shared" si="16"/>
        <v>8</v>
      </c>
      <c r="AJ10" s="117">
        <f t="shared" si="17"/>
        <v>0.97916669651555821</v>
      </c>
      <c r="AK10" s="165">
        <v>185.5</v>
      </c>
      <c r="AL10" s="141">
        <f t="shared" si="18"/>
        <v>5</v>
      </c>
      <c r="AM10" s="117">
        <f t="shared" si="35"/>
        <v>0.9355342840398515</v>
      </c>
      <c r="AN10" s="165">
        <v>105</v>
      </c>
      <c r="AO10" s="141">
        <f t="shared" si="19"/>
        <v>1</v>
      </c>
      <c r="AP10" s="117">
        <f t="shared" si="36"/>
        <v>0</v>
      </c>
      <c r="AQ10" s="119">
        <v>294000</v>
      </c>
      <c r="AR10" s="116">
        <f>RANK(AQ10,$AQ$5:$AQ$13,0)</f>
        <v>2</v>
      </c>
      <c r="AS10" s="117">
        <f t="shared" si="37"/>
        <v>1</v>
      </c>
      <c r="AT10" s="165">
        <v>905.2</v>
      </c>
      <c r="AU10" s="141">
        <f t="shared" si="38"/>
        <v>7</v>
      </c>
      <c r="AV10" s="117">
        <f t="shared" si="39"/>
        <v>0.93184196854128853</v>
      </c>
      <c r="AW10" s="165">
        <v>72.7</v>
      </c>
      <c r="AX10" s="141">
        <f t="shared" si="20"/>
        <v>6</v>
      </c>
      <c r="AY10" s="149">
        <f t="shared" si="21"/>
        <v>0.95039235755714768</v>
      </c>
      <c r="AZ10" s="175">
        <v>3290.3072882981637</v>
      </c>
      <c r="BA10" s="126">
        <f t="shared" si="22"/>
        <v>7</v>
      </c>
      <c r="BB10" s="169">
        <f t="shared" si="23"/>
        <v>0.73519364517131358</v>
      </c>
      <c r="BC10" s="189">
        <v>13.279243765861784</v>
      </c>
      <c r="BD10" s="117">
        <f t="shared" si="24"/>
        <v>0.63886591057113706</v>
      </c>
      <c r="BE10" s="175">
        <v>208.08028968152141</v>
      </c>
      <c r="BF10" s="148">
        <f t="shared" si="25"/>
        <v>6</v>
      </c>
      <c r="BG10" s="149">
        <f t="shared" si="26"/>
        <v>0.89223175810648225</v>
      </c>
      <c r="BH10" s="147">
        <v>0</v>
      </c>
      <c r="BI10" s="148">
        <f t="shared" si="50"/>
        <v>1</v>
      </c>
      <c r="BJ10" s="149">
        <f t="shared" si="40"/>
        <v>0</v>
      </c>
      <c r="BK10" s="138">
        <v>0</v>
      </c>
      <c r="BL10" s="139">
        <f t="shared" si="41"/>
        <v>1</v>
      </c>
      <c r="BM10" s="140">
        <f t="shared" si="42"/>
        <v>0</v>
      </c>
      <c r="BN10" s="129">
        <v>202.43492144954806</v>
      </c>
      <c r="BO10" s="116">
        <f t="shared" si="43"/>
        <v>1</v>
      </c>
      <c r="BP10" s="117">
        <f t="shared" si="44"/>
        <v>0</v>
      </c>
      <c r="BQ10" s="196">
        <v>63</v>
      </c>
      <c r="BR10" s="116">
        <f t="shared" si="45"/>
        <v>8</v>
      </c>
      <c r="BS10" s="117">
        <f t="shared" si="46"/>
        <v>0.94930875576036866</v>
      </c>
      <c r="BT10" s="130">
        <v>0.64</v>
      </c>
      <c r="BU10" s="116">
        <f t="shared" si="47"/>
        <v>8</v>
      </c>
      <c r="BV10" s="117">
        <f t="shared" si="48"/>
        <v>0.27586206896551729</v>
      </c>
      <c r="BW10" s="194">
        <v>10.9</v>
      </c>
      <c r="BX10" s="116">
        <f t="shared" si="27"/>
        <v>1</v>
      </c>
      <c r="BY10" s="117">
        <f t="shared" si="28"/>
        <v>0</v>
      </c>
      <c r="BZ10" s="86">
        <f>(D10+G10+J10+M10+P10+S10+AA10+AD10+AG10+AJ10+AM10+AP10+AV10+AY10+BD10+BG10+BM10+BB10+BY10+BJ10+BV10+BP10+BS10)/23</f>
        <v>0.55693908033712058</v>
      </c>
      <c r="CA10" s="121">
        <f t="shared" si="29"/>
        <v>4</v>
      </c>
      <c r="CB10" s="75"/>
      <c r="CC10" s="71"/>
      <c r="CD10" s="72"/>
      <c r="CE10" s="72"/>
    </row>
    <row r="11" spans="1:83" s="44" customFormat="1" ht="19.5" thickBot="1">
      <c r="A11" s="124" t="s">
        <v>63</v>
      </c>
      <c r="B11" s="142">
        <v>2336.7625803520345</v>
      </c>
      <c r="C11" s="132">
        <f t="shared" si="0"/>
        <v>4</v>
      </c>
      <c r="D11" s="133">
        <f t="shared" si="1"/>
        <v>0.61653532037149883</v>
      </c>
      <c r="E11" s="145">
        <v>95.189666265117097</v>
      </c>
      <c r="F11" s="132">
        <f t="shared" si="2"/>
        <v>3</v>
      </c>
      <c r="G11" s="133">
        <f t="shared" si="3"/>
        <v>0.53262587268295092</v>
      </c>
      <c r="H11" s="143">
        <v>154.23568959719097</v>
      </c>
      <c r="I11" s="132">
        <f t="shared" si="4"/>
        <v>5</v>
      </c>
      <c r="J11" s="146">
        <f t="shared" si="5"/>
        <v>0.59213120284244292</v>
      </c>
      <c r="K11" s="184">
        <v>6042.37</v>
      </c>
      <c r="L11" s="148">
        <f t="shared" si="6"/>
        <v>6</v>
      </c>
      <c r="M11" s="140">
        <f t="shared" si="7"/>
        <v>6.9889885345092412E-2</v>
      </c>
      <c r="N11" s="186">
        <v>136.10014302929287</v>
      </c>
      <c r="O11" s="135">
        <f t="shared" si="30"/>
        <v>8</v>
      </c>
      <c r="P11" s="173">
        <f t="shared" si="8"/>
        <v>0.68395809507389127</v>
      </c>
      <c r="Q11" s="172">
        <v>91</v>
      </c>
      <c r="R11" s="135">
        <f t="shared" si="9"/>
        <v>4</v>
      </c>
      <c r="S11" s="173">
        <f t="shared" si="10"/>
        <v>0.22222222222222221</v>
      </c>
      <c r="T11" s="83">
        <v>44.207922458183283</v>
      </c>
      <c r="U11" s="84">
        <f t="shared" si="31"/>
        <v>0.49248243835417271</v>
      </c>
      <c r="V11" s="160">
        <v>15.94</v>
      </c>
      <c r="W11" s="158">
        <f t="shared" si="32"/>
        <v>8</v>
      </c>
      <c r="X11" s="159">
        <f t="shared" si="33"/>
        <v>1</v>
      </c>
      <c r="Y11" s="192">
        <v>11280.4</v>
      </c>
      <c r="Z11" s="141">
        <f t="shared" si="11"/>
        <v>5</v>
      </c>
      <c r="AA11" s="117">
        <f t="shared" si="12"/>
        <v>0.92022024045998929</v>
      </c>
      <c r="AB11" s="138">
        <v>124.4768262637469</v>
      </c>
      <c r="AC11" s="141">
        <f t="shared" si="34"/>
        <v>2</v>
      </c>
      <c r="AD11" s="117">
        <f t="shared" si="13"/>
        <v>4.1792904690933864E-2</v>
      </c>
      <c r="AE11" s="164">
        <v>1335</v>
      </c>
      <c r="AF11" s="141">
        <f t="shared" si="14"/>
        <v>5</v>
      </c>
      <c r="AG11" s="117">
        <f t="shared" si="15"/>
        <v>0.9466060181945416</v>
      </c>
      <c r="AH11" s="167">
        <v>83.488114669518396</v>
      </c>
      <c r="AI11" s="141">
        <f t="shared" si="16"/>
        <v>5</v>
      </c>
      <c r="AJ11" s="117">
        <f t="shared" si="17"/>
        <v>0.92515444222853827</v>
      </c>
      <c r="AK11" s="165">
        <v>307.39999999999998</v>
      </c>
      <c r="AL11" s="141">
        <f t="shared" si="18"/>
        <v>3</v>
      </c>
      <c r="AM11" s="117">
        <f t="shared" si="35"/>
        <v>0.85615680145861828</v>
      </c>
      <c r="AN11" s="165">
        <v>100.4</v>
      </c>
      <c r="AO11" s="141">
        <f t="shared" si="19"/>
        <v>7</v>
      </c>
      <c r="AP11" s="117">
        <f t="shared" si="36"/>
        <v>0.55421686746987897</v>
      </c>
      <c r="AQ11" s="117"/>
      <c r="AR11" s="116"/>
      <c r="AS11" s="117">
        <f t="shared" si="37"/>
        <v>1.1843219452360065</v>
      </c>
      <c r="AT11" s="165">
        <v>2461.5</v>
      </c>
      <c r="AU11" s="141">
        <f t="shared" si="38"/>
        <v>3</v>
      </c>
      <c r="AV11" s="117">
        <f t="shared" si="39"/>
        <v>0.81465864512194208</v>
      </c>
      <c r="AW11" s="165">
        <v>223.7</v>
      </c>
      <c r="AX11" s="141">
        <f t="shared" si="20"/>
        <v>2</v>
      </c>
      <c r="AY11" s="149">
        <f t="shared" si="21"/>
        <v>0.84735585124530877</v>
      </c>
      <c r="AZ11" s="175">
        <v>3733.463646900841</v>
      </c>
      <c r="BA11" s="126">
        <f t="shared" si="22"/>
        <v>6</v>
      </c>
      <c r="BB11" s="169">
        <f t="shared" si="23"/>
        <v>0.52761426222764396</v>
      </c>
      <c r="BC11" s="189">
        <v>1.3310041955058214</v>
      </c>
      <c r="BD11" s="117">
        <f t="shared" si="24"/>
        <v>2.5685109184967629E-2</v>
      </c>
      <c r="BE11" s="175">
        <v>238.09443677851448</v>
      </c>
      <c r="BF11" s="148">
        <f t="shared" si="25"/>
        <v>4</v>
      </c>
      <c r="BG11" s="149">
        <f t="shared" si="26"/>
        <v>0.81703220250765141</v>
      </c>
      <c r="BH11" s="147">
        <v>0</v>
      </c>
      <c r="BI11" s="148">
        <f>RANK(BH11,$BH$5:$BH$13,1)</f>
        <v>1</v>
      </c>
      <c r="BJ11" s="149">
        <f t="shared" si="40"/>
        <v>0</v>
      </c>
      <c r="BK11" s="138">
        <v>50</v>
      </c>
      <c r="BL11" s="139">
        <f t="shared" si="41"/>
        <v>8</v>
      </c>
      <c r="BM11" s="140">
        <f t="shared" si="42"/>
        <v>0.87500000000000011</v>
      </c>
      <c r="BN11" s="129">
        <v>131.25567933227879</v>
      </c>
      <c r="BO11" s="116">
        <f t="shared" si="43"/>
        <v>5</v>
      </c>
      <c r="BP11" s="117">
        <f t="shared" si="44"/>
        <v>0.54678988378139615</v>
      </c>
      <c r="BQ11" s="196">
        <v>52</v>
      </c>
      <c r="BR11" s="116">
        <f t="shared" si="45"/>
        <v>9</v>
      </c>
      <c r="BS11" s="117">
        <f t="shared" si="46"/>
        <v>1</v>
      </c>
      <c r="BT11" s="130">
        <v>2.3199999999999998</v>
      </c>
      <c r="BU11" s="116">
        <f t="shared" si="47"/>
        <v>9</v>
      </c>
      <c r="BV11" s="117">
        <f t="shared" si="48"/>
        <v>1</v>
      </c>
      <c r="BW11" s="194">
        <v>10.4</v>
      </c>
      <c r="BX11" s="116">
        <f t="shared" si="27"/>
        <v>3</v>
      </c>
      <c r="BY11" s="117">
        <f t="shared" si="28"/>
        <v>0.17857142857142852</v>
      </c>
      <c r="BZ11" s="86">
        <f>(D11+G11+J11+M11+P11+S11+X11+AA11+AD11+AG11+AJ11+AM11+AP11+AV11+AY11+BD11+BG11+BM11+BB11+BY11+BJ11+BV11+BP11+BS11)/24</f>
        <v>0.60809238565337242</v>
      </c>
      <c r="CA11" s="121">
        <f t="shared" si="29"/>
        <v>5</v>
      </c>
      <c r="CB11" s="75"/>
      <c r="CC11" s="71"/>
      <c r="CD11" s="72"/>
      <c r="CE11" s="72"/>
    </row>
    <row r="12" spans="1:83" s="44" customFormat="1" ht="19.5" thickBot="1">
      <c r="A12" s="124" t="s">
        <v>64</v>
      </c>
      <c r="B12" s="142">
        <v>3513.6424860258089</v>
      </c>
      <c r="C12" s="132">
        <f t="shared" si="0"/>
        <v>3</v>
      </c>
      <c r="D12" s="133">
        <f t="shared" si="1"/>
        <v>0.25432143723687811</v>
      </c>
      <c r="E12" s="145">
        <v>93.976296099698899</v>
      </c>
      <c r="F12" s="132">
        <f t="shared" si="2"/>
        <v>5</v>
      </c>
      <c r="G12" s="133">
        <f t="shared" si="3"/>
        <v>0.57451260899062495</v>
      </c>
      <c r="H12" s="143">
        <v>159.9699380597736</v>
      </c>
      <c r="I12" s="132">
        <f t="shared" si="4"/>
        <v>2</v>
      </c>
      <c r="J12" s="146">
        <f t="shared" si="5"/>
        <v>0.45837180407551514</v>
      </c>
      <c r="K12" s="184">
        <v>2207.48</v>
      </c>
      <c r="L12" s="148">
        <f t="shared" si="6"/>
        <v>4</v>
      </c>
      <c r="M12" s="140">
        <f t="shared" si="7"/>
        <v>2.2730162649756396E-2</v>
      </c>
      <c r="N12" s="186">
        <v>157.19321232491401</v>
      </c>
      <c r="O12" s="135">
        <f t="shared" si="30"/>
        <v>9</v>
      </c>
      <c r="P12" s="173">
        <f t="shared" si="8"/>
        <v>1</v>
      </c>
      <c r="Q12" s="172">
        <v>95</v>
      </c>
      <c r="R12" s="135">
        <f t="shared" si="9"/>
        <v>1</v>
      </c>
      <c r="S12" s="173">
        <f t="shared" si="10"/>
        <v>0</v>
      </c>
      <c r="T12" s="83">
        <v>29.809155026967225</v>
      </c>
      <c r="U12" s="84">
        <f t="shared" si="31"/>
        <v>0.90665795832388341</v>
      </c>
      <c r="V12" s="160">
        <v>59.09</v>
      </c>
      <c r="W12" s="158">
        <f t="shared" si="32"/>
        <v>2</v>
      </c>
      <c r="X12" s="159">
        <f t="shared" si="33"/>
        <v>0.42930829255389491</v>
      </c>
      <c r="Y12" s="192">
        <v>3428.5</v>
      </c>
      <c r="Z12" s="141">
        <f t="shared" si="11"/>
        <v>9</v>
      </c>
      <c r="AA12" s="117">
        <f t="shared" si="12"/>
        <v>1</v>
      </c>
      <c r="AB12" s="138">
        <v>97.546481622794644</v>
      </c>
      <c r="AC12" s="141">
        <f t="shared" si="34"/>
        <v>8</v>
      </c>
      <c r="AD12" s="117">
        <f t="shared" si="13"/>
        <v>0.69514875483793026</v>
      </c>
      <c r="AE12" s="164">
        <v>5191</v>
      </c>
      <c r="AF12" s="141">
        <f t="shared" si="14"/>
        <v>2</v>
      </c>
      <c r="AG12" s="117">
        <f t="shared" si="15"/>
        <v>0.67676696990902729</v>
      </c>
      <c r="AH12" s="167">
        <v>158.28714465054398</v>
      </c>
      <c r="AI12" s="141">
        <f t="shared" si="16"/>
        <v>3</v>
      </c>
      <c r="AJ12" s="117">
        <f t="shared" si="17"/>
        <v>0.67130628533587344</v>
      </c>
      <c r="AK12" s="165">
        <v>1622.2</v>
      </c>
      <c r="AL12" s="141">
        <f t="shared" si="18"/>
        <v>1</v>
      </c>
      <c r="AM12" s="117">
        <f t="shared" si="35"/>
        <v>0</v>
      </c>
      <c r="AN12" s="165">
        <v>101.6</v>
      </c>
      <c r="AO12" s="141">
        <f t="shared" si="19"/>
        <v>4</v>
      </c>
      <c r="AP12" s="117">
        <f t="shared" si="36"/>
        <v>0.40963855421686829</v>
      </c>
      <c r="AQ12" s="117"/>
      <c r="AR12" s="116"/>
      <c r="AS12" s="117">
        <f t="shared" si="37"/>
        <v>1.1843219452360065</v>
      </c>
      <c r="AT12" s="165">
        <v>3591.4</v>
      </c>
      <c r="AU12" s="141">
        <f t="shared" si="38"/>
        <v>2</v>
      </c>
      <c r="AV12" s="117">
        <f t="shared" si="39"/>
        <v>0.72958157956162617</v>
      </c>
      <c r="AW12" s="165">
        <v>146.69999999999999</v>
      </c>
      <c r="AX12" s="141">
        <f t="shared" si="20"/>
        <v>4</v>
      </c>
      <c r="AY12" s="149">
        <f t="shared" si="21"/>
        <v>0.89989764585465704</v>
      </c>
      <c r="AZ12" s="175">
        <v>2724.9784089239806</v>
      </c>
      <c r="BA12" s="126">
        <f t="shared" si="22"/>
        <v>9</v>
      </c>
      <c r="BB12" s="169">
        <f t="shared" si="23"/>
        <v>1</v>
      </c>
      <c r="BC12" s="189">
        <v>0.83051259948882694</v>
      </c>
      <c r="BD12" s="117">
        <f t="shared" si="24"/>
        <v>0</v>
      </c>
      <c r="BE12" s="175">
        <v>376.57308809293323</v>
      </c>
      <c r="BF12" s="148">
        <f t="shared" si="25"/>
        <v>3</v>
      </c>
      <c r="BG12" s="149">
        <f t="shared" si="26"/>
        <v>0.47007804768467415</v>
      </c>
      <c r="BH12" s="147">
        <v>0</v>
      </c>
      <c r="BI12" s="148">
        <f>RANK(BH12,$BH$5:$BH$13,1)</f>
        <v>1</v>
      </c>
      <c r="BJ12" s="149">
        <f t="shared" si="40"/>
        <v>0</v>
      </c>
      <c r="BK12" s="138">
        <v>7.1428571428571423</v>
      </c>
      <c r="BL12" s="139">
        <f t="shared" si="41"/>
        <v>4</v>
      </c>
      <c r="BM12" s="140">
        <f t="shared" si="42"/>
        <v>0.125</v>
      </c>
      <c r="BN12" s="129">
        <v>72.258332180887834</v>
      </c>
      <c r="BO12" s="116">
        <f t="shared" si="43"/>
        <v>9</v>
      </c>
      <c r="BP12" s="117">
        <f t="shared" si="44"/>
        <v>1</v>
      </c>
      <c r="BQ12" s="196">
        <v>89</v>
      </c>
      <c r="BR12" s="116">
        <f t="shared" si="45"/>
        <v>4</v>
      </c>
      <c r="BS12" s="117">
        <f t="shared" si="46"/>
        <v>0.82949308755760365</v>
      </c>
      <c r="BT12" s="130">
        <v>0</v>
      </c>
      <c r="BU12" s="116">
        <f t="shared" si="47"/>
        <v>1</v>
      </c>
      <c r="BV12" s="117">
        <f t="shared" si="48"/>
        <v>0</v>
      </c>
      <c r="BW12" s="194">
        <v>9.1</v>
      </c>
      <c r="BX12" s="116">
        <f t="shared" si="27"/>
        <v>8</v>
      </c>
      <c r="BY12" s="117">
        <f t="shared" si="28"/>
        <v>0.6428571428571429</v>
      </c>
      <c r="BZ12" s="86">
        <f t="shared" si="49"/>
        <v>0.4953755155550863</v>
      </c>
      <c r="CA12" s="121">
        <f t="shared" si="29"/>
        <v>3</v>
      </c>
      <c r="CB12" s="75"/>
      <c r="CC12" s="71"/>
      <c r="CD12" s="72"/>
      <c r="CE12" s="72"/>
    </row>
    <row r="13" spans="1:83" s="44" customFormat="1" ht="19.5" thickBot="1">
      <c r="A13" s="124" t="s">
        <v>65</v>
      </c>
      <c r="B13" s="142">
        <v>1667.2109195430446</v>
      </c>
      <c r="C13" s="132">
        <f t="shared" si="0"/>
        <v>7</v>
      </c>
      <c r="D13" s="133">
        <f t="shared" si="1"/>
        <v>0.82260639512743428</v>
      </c>
      <c r="E13" s="145">
        <v>110.61871135700984</v>
      </c>
      <c r="F13" s="132">
        <f t="shared" si="2"/>
        <v>1</v>
      </c>
      <c r="G13" s="133">
        <f t="shared" si="3"/>
        <v>0</v>
      </c>
      <c r="H13" s="143">
        <v>136.75040598649321</v>
      </c>
      <c r="I13" s="132">
        <f t="shared" si="4"/>
        <v>9</v>
      </c>
      <c r="J13" s="146">
        <f t="shared" si="5"/>
        <v>1</v>
      </c>
      <c r="K13" s="184">
        <v>11198.51</v>
      </c>
      <c r="L13" s="148">
        <f t="shared" si="6"/>
        <v>8</v>
      </c>
      <c r="M13" s="140">
        <f t="shared" si="7"/>
        <v>0.13329773604702386</v>
      </c>
      <c r="N13" s="186">
        <v>119.80155227840453</v>
      </c>
      <c r="O13" s="135">
        <f t="shared" si="30"/>
        <v>6</v>
      </c>
      <c r="P13" s="173">
        <f t="shared" si="8"/>
        <v>0.43975287314390193</v>
      </c>
      <c r="Q13" s="172">
        <v>87</v>
      </c>
      <c r="R13" s="135">
        <f t="shared" si="9"/>
        <v>7</v>
      </c>
      <c r="S13" s="173">
        <f t="shared" si="10"/>
        <v>0.44444444444444442</v>
      </c>
      <c r="T13" s="83">
        <v>26.564128981614353</v>
      </c>
      <c r="U13" s="84">
        <f t="shared" si="31"/>
        <v>1</v>
      </c>
      <c r="V13" s="160">
        <v>22.38</v>
      </c>
      <c r="W13" s="158">
        <f t="shared" si="32"/>
        <v>7</v>
      </c>
      <c r="X13" s="159">
        <f t="shared" si="33"/>
        <v>0.91482608120618969</v>
      </c>
      <c r="Y13" s="192">
        <v>9739.7000000000007</v>
      </c>
      <c r="Z13" s="141">
        <f t="shared" si="11"/>
        <v>6</v>
      </c>
      <c r="AA13" s="117">
        <f t="shared" si="12"/>
        <v>0.9358746267261534</v>
      </c>
      <c r="AB13" s="138">
        <v>112.99828060235177</v>
      </c>
      <c r="AC13" s="141">
        <f t="shared" si="34"/>
        <v>4</v>
      </c>
      <c r="AD13" s="117">
        <f t="shared" si="13"/>
        <v>0.32027337194969779</v>
      </c>
      <c r="AE13" s="164">
        <v>734</v>
      </c>
      <c r="AF13" s="141">
        <f t="shared" si="14"/>
        <v>7</v>
      </c>
      <c r="AG13" s="117">
        <f t="shared" si="15"/>
        <v>0.98866340097970606</v>
      </c>
      <c r="AH13" s="167">
        <v>77.723279710623729</v>
      </c>
      <c r="AI13" s="141">
        <f t="shared" si="16"/>
        <v>6</v>
      </c>
      <c r="AJ13" s="117">
        <f t="shared" si="17"/>
        <v>0.94471876986055481</v>
      </c>
      <c r="AK13" s="165">
        <v>91.3</v>
      </c>
      <c r="AL13" s="141">
        <f t="shared" si="18"/>
        <v>8</v>
      </c>
      <c r="AM13" s="117">
        <f t="shared" si="35"/>
        <v>0.99687438952920493</v>
      </c>
      <c r="AN13" s="165">
        <v>103.1</v>
      </c>
      <c r="AO13" s="141">
        <f t="shared" si="19"/>
        <v>2</v>
      </c>
      <c r="AP13" s="117">
        <f t="shared" si="36"/>
        <v>0.22891566265060317</v>
      </c>
      <c r="AQ13" s="117"/>
      <c r="AR13" s="116"/>
      <c r="AS13" s="117">
        <f t="shared" si="37"/>
        <v>1.1843219452360065</v>
      </c>
      <c r="AT13" s="165">
        <v>86.1</v>
      </c>
      <c r="AU13" s="141">
        <f t="shared" si="38"/>
        <v>8</v>
      </c>
      <c r="AV13" s="117">
        <f t="shared" si="39"/>
        <v>0.99351700562461875</v>
      </c>
      <c r="AW13" s="165">
        <v>49.5</v>
      </c>
      <c r="AX13" s="141">
        <f t="shared" si="20"/>
        <v>7</v>
      </c>
      <c r="AY13" s="149">
        <f t="shared" si="21"/>
        <v>0.96622313203684751</v>
      </c>
      <c r="AZ13" s="176">
        <v>3758.7588582318804</v>
      </c>
      <c r="BA13" s="126">
        <f t="shared" si="22"/>
        <v>4</v>
      </c>
      <c r="BB13" s="169">
        <f t="shared" si="23"/>
        <v>0.5157657030056052</v>
      </c>
      <c r="BC13" s="189">
        <v>20.316183943642983</v>
      </c>
      <c r="BD13" s="117">
        <f t="shared" si="24"/>
        <v>1</v>
      </c>
      <c r="BE13" s="176">
        <v>215.59897462314947</v>
      </c>
      <c r="BF13" s="148">
        <f t="shared" si="25"/>
        <v>5</v>
      </c>
      <c r="BG13" s="149">
        <f t="shared" si="26"/>
        <v>0.87339391592256432</v>
      </c>
      <c r="BH13" s="147">
        <v>5.3423230315555452</v>
      </c>
      <c r="BI13" s="148">
        <f t="shared" si="50"/>
        <v>5</v>
      </c>
      <c r="BJ13" s="149">
        <f t="shared" si="40"/>
        <v>3.4032791946369143E-2</v>
      </c>
      <c r="BK13" s="138">
        <v>22.222222222222221</v>
      </c>
      <c r="BL13" s="139">
        <f t="shared" si="41"/>
        <v>5</v>
      </c>
      <c r="BM13" s="140">
        <f t="shared" si="42"/>
        <v>0.3888888888888889</v>
      </c>
      <c r="BN13" s="129">
        <v>91.130980853908326</v>
      </c>
      <c r="BO13" s="116">
        <f t="shared" si="43"/>
        <v>8</v>
      </c>
      <c r="BP13" s="117">
        <f t="shared" si="44"/>
        <v>0.85502271353821646</v>
      </c>
      <c r="BQ13" s="196">
        <v>66</v>
      </c>
      <c r="BR13" s="116">
        <f t="shared" si="45"/>
        <v>7</v>
      </c>
      <c r="BS13" s="117">
        <f t="shared" si="46"/>
        <v>0.93548387096774188</v>
      </c>
      <c r="BT13" s="130">
        <v>0</v>
      </c>
      <c r="BU13" s="116">
        <f t="shared" si="47"/>
        <v>1</v>
      </c>
      <c r="BV13" s="117">
        <f t="shared" si="48"/>
        <v>0</v>
      </c>
      <c r="BW13" s="194">
        <v>9.3000000000000007</v>
      </c>
      <c r="BX13" s="116">
        <f t="shared" si="27"/>
        <v>6</v>
      </c>
      <c r="BY13" s="117">
        <f t="shared" si="28"/>
        <v>0.57142857142857117</v>
      </c>
      <c r="BZ13" s="86">
        <f t="shared" si="49"/>
        <v>0.63766684770934756</v>
      </c>
      <c r="CA13" s="121">
        <f t="shared" si="29"/>
        <v>7</v>
      </c>
      <c r="CB13" s="75"/>
      <c r="CC13" s="71"/>
      <c r="CD13" s="72"/>
      <c r="CE13" s="72"/>
    </row>
    <row r="14" spans="1:83" s="5" customFormat="1" ht="18.75">
      <c r="A14" s="7" t="s">
        <v>0</v>
      </c>
      <c r="B14" s="19">
        <f>MAX(B5:B13)</f>
        <v>4339.9658353020586</v>
      </c>
      <c r="C14" s="19" t="s">
        <v>32</v>
      </c>
      <c r="D14" s="19" t="s">
        <v>32</v>
      </c>
      <c r="E14" s="19">
        <f>MAX(E5:E13)</f>
        <v>110.61871135700984</v>
      </c>
      <c r="F14" s="19" t="s">
        <v>32</v>
      </c>
      <c r="G14" s="19" t="s">
        <v>32</v>
      </c>
      <c r="H14" s="19">
        <f>MAX(H5:H13)</f>
        <v>179.62027917255924</v>
      </c>
      <c r="I14" s="20" t="s">
        <v>32</v>
      </c>
      <c r="J14" s="21" t="s">
        <v>32</v>
      </c>
      <c r="K14" s="22">
        <f>MAX(K5:K13)</f>
        <v>81676.19</v>
      </c>
      <c r="L14" s="23" t="s">
        <v>32</v>
      </c>
      <c r="M14" s="21" t="s">
        <v>32</v>
      </c>
      <c r="N14" s="22">
        <f>MAX(N5:N13)</f>
        <v>157.19321232491401</v>
      </c>
      <c r="O14" s="23" t="s">
        <v>32</v>
      </c>
      <c r="P14" s="23" t="s">
        <v>32</v>
      </c>
      <c r="Q14" s="24">
        <f>MAX(Q5:Q13)</f>
        <v>95</v>
      </c>
      <c r="R14" s="19" t="s">
        <v>23</v>
      </c>
      <c r="S14" s="19" t="s">
        <v>32</v>
      </c>
      <c r="T14" s="23">
        <f>MAX(T5:T13)</f>
        <v>61.329021489672442</v>
      </c>
      <c r="U14" s="58" t="s">
        <v>32</v>
      </c>
      <c r="V14" s="24">
        <f>MAX(V5:V13)</f>
        <v>91.55</v>
      </c>
      <c r="W14" s="19" t="s">
        <v>32</v>
      </c>
      <c r="X14" s="19" t="s">
        <v>32</v>
      </c>
      <c r="Y14" s="22">
        <f>MAX(Y5:Y13)</f>
        <v>101848.2</v>
      </c>
      <c r="Z14" s="23" t="s">
        <v>32</v>
      </c>
      <c r="AA14" s="23" t="s">
        <v>32</v>
      </c>
      <c r="AB14" s="23">
        <f>MAX(AB5:AB13)</f>
        <v>126.19946688389302</v>
      </c>
      <c r="AC14" s="23" t="s">
        <v>32</v>
      </c>
      <c r="AD14" s="23" t="s">
        <v>32</v>
      </c>
      <c r="AE14" s="19">
        <f>MAX(AE5:AE13)</f>
        <v>14862</v>
      </c>
      <c r="AF14" s="19" t="s">
        <v>32</v>
      </c>
      <c r="AG14" s="23" t="s">
        <v>32</v>
      </c>
      <c r="AH14" s="23">
        <f>MAX(AH5:AH13)</f>
        <v>356.09460395197442</v>
      </c>
      <c r="AI14" s="23" t="s">
        <v>32</v>
      </c>
      <c r="AJ14" s="23" t="s">
        <v>32</v>
      </c>
      <c r="AK14" s="23">
        <f>MAX(AK5:AK13)</f>
        <v>1622.2</v>
      </c>
      <c r="AL14" s="23" t="s">
        <v>32</v>
      </c>
      <c r="AM14" s="23" t="s">
        <v>32</v>
      </c>
      <c r="AN14" s="23">
        <f>MAX(AN5:AN13)</f>
        <v>105</v>
      </c>
      <c r="AO14" s="23" t="s">
        <v>32</v>
      </c>
      <c r="AP14" s="23" t="s">
        <v>32</v>
      </c>
      <c r="AQ14" s="23">
        <f>MAX(AQ5:AQ13)</f>
        <v>1889035.25</v>
      </c>
      <c r="AR14" s="23" t="s">
        <v>32</v>
      </c>
      <c r="AS14" s="23" t="s">
        <v>32</v>
      </c>
      <c r="AT14" s="23">
        <f>MAX(AT5:AT13)</f>
        <v>13280.9</v>
      </c>
      <c r="AU14" s="23" t="s">
        <v>32</v>
      </c>
      <c r="AV14" s="23" t="s">
        <v>32</v>
      </c>
      <c r="AW14" s="23">
        <f>MAX(AW5:AW13)</f>
        <v>1465.5</v>
      </c>
      <c r="AX14" s="23" t="s">
        <v>23</v>
      </c>
      <c r="AY14" s="21" t="s">
        <v>32</v>
      </c>
      <c r="AZ14" s="24">
        <f>MAX(AZ5:AZ13)</f>
        <v>4859.8549670787743</v>
      </c>
      <c r="BA14" s="19" t="s">
        <v>32</v>
      </c>
      <c r="BB14" s="19" t="s">
        <v>32</v>
      </c>
      <c r="BC14" s="19">
        <f>MAX(BC5:BC13)</f>
        <v>20.316183943642983</v>
      </c>
      <c r="BD14" s="19" t="s">
        <v>32</v>
      </c>
      <c r="BE14" s="23">
        <f>MAX(BE5:BE13)</f>
        <v>564.19376693766947</v>
      </c>
      <c r="BF14" s="23" t="s">
        <v>32</v>
      </c>
      <c r="BG14" s="25" t="s">
        <v>32</v>
      </c>
      <c r="BH14" s="57">
        <f>MAX(BH5:BH13)</f>
        <v>156.97574974084668</v>
      </c>
      <c r="BI14" s="57" t="s">
        <v>32</v>
      </c>
      <c r="BJ14" s="57" t="s">
        <v>32</v>
      </c>
      <c r="BK14" s="19">
        <f>MAX(BK5:BK13)</f>
        <v>57.142857142857139</v>
      </c>
      <c r="BL14" s="19" t="s">
        <v>23</v>
      </c>
      <c r="BM14" s="25" t="s">
        <v>32</v>
      </c>
      <c r="BN14" s="26">
        <f>MAX(BN5:BN13)</f>
        <v>202.43492144954806</v>
      </c>
      <c r="BO14" s="20" t="s">
        <v>32</v>
      </c>
      <c r="BP14" s="64" t="s">
        <v>32</v>
      </c>
      <c r="BQ14" s="64">
        <f>MAX(BQ5:BQ13)</f>
        <v>269</v>
      </c>
      <c r="BR14" s="64" t="s">
        <v>32</v>
      </c>
      <c r="BS14" s="64" t="s">
        <v>32</v>
      </c>
      <c r="BT14" s="23">
        <f>MAX(BT5:BT13)</f>
        <v>2.3199999999999998</v>
      </c>
      <c r="BU14" s="23" t="s">
        <v>32</v>
      </c>
      <c r="BV14" s="23" t="s">
        <v>32</v>
      </c>
      <c r="BW14" s="55">
        <f>MAX(BW5:BW13)</f>
        <v>10.9</v>
      </c>
      <c r="BX14" s="55" t="s">
        <v>32</v>
      </c>
      <c r="BY14" s="55" t="s">
        <v>32</v>
      </c>
      <c r="BZ14" s="22" t="s">
        <v>32</v>
      </c>
      <c r="CA14" s="19" t="s">
        <v>32</v>
      </c>
    </row>
    <row r="15" spans="1:83" s="5" customFormat="1" ht="18.75">
      <c r="A15" s="8" t="s">
        <v>1</v>
      </c>
      <c r="B15" s="27">
        <f>MIN(B5:B13)</f>
        <v>1090.8360794545329</v>
      </c>
      <c r="C15" s="28" t="s">
        <v>32</v>
      </c>
      <c r="D15" s="28" t="s">
        <v>32</v>
      </c>
      <c r="E15" s="28">
        <f>MIN(E5:E13)</f>
        <v>81.650826236872263</v>
      </c>
      <c r="F15" s="28" t="s">
        <v>32</v>
      </c>
      <c r="G15" s="28" t="s">
        <v>32</v>
      </c>
      <c r="H15" s="28">
        <f>MIN(H5:H13)</f>
        <v>136.75040598649321</v>
      </c>
      <c r="I15" s="29" t="s">
        <v>32</v>
      </c>
      <c r="J15" s="30" t="s">
        <v>32</v>
      </c>
      <c r="K15" s="31">
        <f>MIN(K5:K13)</f>
        <v>359.13</v>
      </c>
      <c r="L15" s="28" t="s">
        <v>32</v>
      </c>
      <c r="M15" s="30" t="s">
        <v>32</v>
      </c>
      <c r="N15" s="31">
        <f>MIN(N5:N13)</f>
        <v>90.451843642957883</v>
      </c>
      <c r="O15" s="28" t="s">
        <v>32</v>
      </c>
      <c r="P15" s="28" t="s">
        <v>32</v>
      </c>
      <c r="Q15" s="31">
        <f>MIN(Q5:Q13)</f>
        <v>77</v>
      </c>
      <c r="R15" s="28" t="s">
        <v>23</v>
      </c>
      <c r="S15" s="28" t="s">
        <v>32</v>
      </c>
      <c r="T15" s="28">
        <f>MIN(T5:T13)</f>
        <v>26.564128981614353</v>
      </c>
      <c r="U15" s="59" t="s">
        <v>32</v>
      </c>
      <c r="V15" s="32">
        <f>MIN(V5:V13)</f>
        <v>15.94</v>
      </c>
      <c r="W15" s="28" t="s">
        <v>32</v>
      </c>
      <c r="X15" s="28" t="s">
        <v>32</v>
      </c>
      <c r="Y15" s="31">
        <f>MIN(Y5:Y13)</f>
        <v>3428.5</v>
      </c>
      <c r="Z15" s="28" t="s">
        <v>32</v>
      </c>
      <c r="AA15" s="28" t="s">
        <v>32</v>
      </c>
      <c r="AB15" s="28">
        <f>MIN(AB5:AB13)</f>
        <v>84.98097219238106</v>
      </c>
      <c r="AC15" s="28" t="s">
        <v>32</v>
      </c>
      <c r="AD15" s="28" t="s">
        <v>32</v>
      </c>
      <c r="AE15" s="28">
        <f>MIN(AE5:AE13)</f>
        <v>572</v>
      </c>
      <c r="AF15" s="28" t="s">
        <v>32</v>
      </c>
      <c r="AG15" s="28" t="s">
        <v>32</v>
      </c>
      <c r="AH15" s="28">
        <f>MIN(AH5:AH13)</f>
        <v>61.434083676252868</v>
      </c>
      <c r="AI15" s="28" t="s">
        <v>32</v>
      </c>
      <c r="AJ15" s="28" t="s">
        <v>32</v>
      </c>
      <c r="AK15" s="28">
        <f>MIN(AK5:AK13)</f>
        <v>86.5</v>
      </c>
      <c r="AL15" s="28" t="s">
        <v>32</v>
      </c>
      <c r="AM15" s="28" t="s">
        <v>32</v>
      </c>
      <c r="AN15" s="28">
        <f>MIN(AN5:AN13)</f>
        <v>96.7</v>
      </c>
      <c r="AO15" s="28" t="s">
        <v>32</v>
      </c>
      <c r="AP15" s="28" t="s">
        <v>32</v>
      </c>
      <c r="AQ15" s="28">
        <f>MIN(AQ5:AQ13)</f>
        <v>294000</v>
      </c>
      <c r="AR15" s="28" t="s">
        <v>32</v>
      </c>
      <c r="AS15" s="28" t="s">
        <v>32</v>
      </c>
      <c r="AT15" s="28">
        <f>MIN(AT5:AT13)</f>
        <v>0</v>
      </c>
      <c r="AU15" s="28" t="s">
        <v>32</v>
      </c>
      <c r="AV15" s="28" t="s">
        <v>32</v>
      </c>
      <c r="AW15" s="28">
        <f>MIN(AW5:AW13)</f>
        <v>0</v>
      </c>
      <c r="AX15" s="28" t="s">
        <v>23</v>
      </c>
      <c r="AY15" s="30" t="s">
        <v>32</v>
      </c>
      <c r="AZ15" s="32">
        <f>MIN(AZ5:AZ13)</f>
        <v>2724.9784089239806</v>
      </c>
      <c r="BA15" s="28" t="s">
        <v>32</v>
      </c>
      <c r="BB15" s="28" t="s">
        <v>32</v>
      </c>
      <c r="BC15" s="28">
        <f>MIN(BC5:BC13)</f>
        <v>0.83051259948882694</v>
      </c>
      <c r="BD15" s="28" t="s">
        <v>32</v>
      </c>
      <c r="BE15" s="28">
        <f>MIN(BE5:BE13)</f>
        <v>165.06711176020585</v>
      </c>
      <c r="BF15" s="28" t="s">
        <v>32</v>
      </c>
      <c r="BG15" s="30" t="s">
        <v>32</v>
      </c>
      <c r="BH15" s="29">
        <f>MIN(BH5:BH13)</f>
        <v>0</v>
      </c>
      <c r="BI15" s="29" t="s">
        <v>32</v>
      </c>
      <c r="BJ15" s="29" t="s">
        <v>32</v>
      </c>
      <c r="BK15" s="28">
        <f>MIN(BK5:BK13)</f>
        <v>0</v>
      </c>
      <c r="BL15" s="28" t="s">
        <v>23</v>
      </c>
      <c r="BM15" s="33" t="s">
        <v>32</v>
      </c>
      <c r="BN15" s="34">
        <f>MIN(BN5:BN13)</f>
        <v>72.258332180887834</v>
      </c>
      <c r="BO15" s="29" t="s">
        <v>32</v>
      </c>
      <c r="BP15" s="29" t="s">
        <v>32</v>
      </c>
      <c r="BQ15" s="29">
        <f>MIN(BQ5:BQ13)</f>
        <v>52</v>
      </c>
      <c r="BR15" s="29" t="s">
        <v>32</v>
      </c>
      <c r="BS15" s="29" t="s">
        <v>32</v>
      </c>
      <c r="BT15" s="28">
        <f>MIN(BT5:BT13)</f>
        <v>0</v>
      </c>
      <c r="BU15" s="28" t="s">
        <v>32</v>
      </c>
      <c r="BV15" s="28" t="s">
        <v>32</v>
      </c>
      <c r="BW15" s="56">
        <f>MIN(BW5:BW13)</f>
        <v>8.1</v>
      </c>
      <c r="BX15" s="56" t="s">
        <v>32</v>
      </c>
      <c r="BY15" s="56" t="s">
        <v>32</v>
      </c>
      <c r="BZ15" s="31" t="s">
        <v>32</v>
      </c>
      <c r="CA15" s="28" t="s">
        <v>32</v>
      </c>
    </row>
  </sheetData>
  <mergeCells count="40">
    <mergeCell ref="BQ4:BS4"/>
    <mergeCell ref="BT4:BV4"/>
    <mergeCell ref="BN4:BP4"/>
    <mergeCell ref="AT4:AV4"/>
    <mergeCell ref="AW4:AY4"/>
    <mergeCell ref="V4:X4"/>
    <mergeCell ref="Q1:S2"/>
    <mergeCell ref="AK4:AM4"/>
    <mergeCell ref="AN4:AP4"/>
    <mergeCell ref="BH4:BJ4"/>
    <mergeCell ref="BC4:BD4"/>
    <mergeCell ref="BE4:BG4"/>
    <mergeCell ref="A2:A3"/>
    <mergeCell ref="B4:D4"/>
    <mergeCell ref="E4:G4"/>
    <mergeCell ref="H4:J4"/>
    <mergeCell ref="T1:U2"/>
    <mergeCell ref="N4:P4"/>
    <mergeCell ref="Q4:S4"/>
    <mergeCell ref="T4:U4"/>
    <mergeCell ref="K4:M4"/>
    <mergeCell ref="B1:J2"/>
    <mergeCell ref="K1:P2"/>
    <mergeCell ref="Y1:AY2"/>
    <mergeCell ref="AH4:AJ4"/>
    <mergeCell ref="Y4:AA4"/>
    <mergeCell ref="AB4:AD4"/>
    <mergeCell ref="AE4:AG4"/>
    <mergeCell ref="AQ4:AS4"/>
    <mergeCell ref="V1:X2"/>
    <mergeCell ref="BZ3:BZ4"/>
    <mergeCell ref="AZ1:BJ2"/>
    <mergeCell ref="BK1:BM2"/>
    <mergeCell ref="BW1:BY2"/>
    <mergeCell ref="BZ1:CA2"/>
    <mergeCell ref="AZ4:BB4"/>
    <mergeCell ref="CA3:CA4"/>
    <mergeCell ref="BN1:BV2"/>
    <mergeCell ref="BW4:BY4"/>
    <mergeCell ref="BK4:BM4"/>
  </mergeCells>
  <phoneticPr fontId="20" type="noConversion"/>
  <conditionalFormatting sqref="BW5:BW13">
    <cfRule type="cellIs" dxfId="166" priority="70" operator="equal">
      <formula>$BW$15</formula>
    </cfRule>
    <cfRule type="cellIs" dxfId="165" priority="71" operator="equal">
      <formula>$BW$14</formula>
    </cfRule>
  </conditionalFormatting>
  <conditionalFormatting sqref="B5:D13">
    <cfRule type="cellIs" dxfId="164" priority="120" operator="equal">
      <formula>$B$15</formula>
    </cfRule>
    <cfRule type="cellIs" dxfId="163" priority="121" operator="equal">
      <formula>$B$14</formula>
    </cfRule>
  </conditionalFormatting>
  <conditionalFormatting sqref="B5:G13">
    <cfRule type="cellIs" dxfId="162" priority="122" operator="equal">
      <formula>$E$15</formula>
    </cfRule>
    <cfRule type="cellIs" dxfId="161" priority="123" operator="equal">
      <formula>$E$14</formula>
    </cfRule>
  </conditionalFormatting>
  <conditionalFormatting sqref="H4:H13 I5:M13 B5:G13">
    <cfRule type="cellIs" dxfId="160" priority="124" operator="equal">
      <formula>$H$15</formula>
    </cfRule>
    <cfRule type="cellIs" dxfId="159" priority="125" operator="equal">
      <formula>$H$14</formula>
    </cfRule>
  </conditionalFormatting>
  <conditionalFormatting sqref="R5:S13 N5:P13">
    <cfRule type="cellIs" dxfId="158" priority="126" operator="equal">
      <formula>$N$15</formula>
    </cfRule>
    <cfRule type="cellIs" dxfId="157" priority="127" operator="equal">
      <formula>$N$14</formula>
    </cfRule>
    <cfRule type="cellIs" priority="128" operator="equal">
      <formula>$N$14</formula>
    </cfRule>
  </conditionalFormatting>
  <conditionalFormatting sqref="W5:X13 U5:U13">
    <cfRule type="cellIs" dxfId="156" priority="129" operator="equal">
      <formula>$T$15</formula>
    </cfRule>
    <cfRule type="cellIs" dxfId="155" priority="130" operator="equal">
      <formula>$T$14</formula>
    </cfRule>
  </conditionalFormatting>
  <conditionalFormatting sqref="AX5:AY13 AL5:AM13 AF5:AG13 AI5:AJ13 Y5:Y13 AA5:AD13 AO5:AV13">
    <cfRule type="cellIs" dxfId="154" priority="118" operator="equal">
      <formula>$Y$15</formula>
    </cfRule>
    <cfRule type="cellIs" dxfId="153" priority="119" operator="equal">
      <formula>$Y$14</formula>
    </cfRule>
  </conditionalFormatting>
  <conditionalFormatting sqref="BK5:BK13 BN5:BN13">
    <cfRule type="cellIs" dxfId="152" priority="112" operator="equal">
      <formula>$BK$15</formula>
    </cfRule>
    <cfRule type="cellIs" dxfId="151" priority="113" operator="equal">
      <formula>$BK$14</formula>
    </cfRule>
    <cfRule type="cellIs" dxfId="150" priority="116" operator="equal">
      <formula>$Y$15</formula>
    </cfRule>
    <cfRule type="cellIs" dxfId="92" priority="117" operator="equal">
      <formula>$Y$14</formula>
    </cfRule>
  </conditionalFormatting>
  <conditionalFormatting sqref="BN5:BN13">
    <cfRule type="cellIs" dxfId="149" priority="108" operator="equal">
      <formula>$BN$15</formula>
    </cfRule>
    <cfRule type="cellIs" dxfId="148" priority="109" operator="equal">
      <formula>$BN$14</formula>
    </cfRule>
  </conditionalFormatting>
  <conditionalFormatting sqref="Y5:Y13">
    <cfRule type="cellIs" dxfId="147" priority="106" operator="equal">
      <formula>$Y$15</formula>
    </cfRule>
    <cfRule type="cellIs" dxfId="146" priority="107" operator="equal">
      <formula>$Y$14</formula>
    </cfRule>
  </conditionalFormatting>
  <conditionalFormatting sqref="BC5:BC13">
    <cfRule type="cellIs" dxfId="145" priority="104" operator="equal">
      <formula>$BC$15</formula>
    </cfRule>
    <cfRule type="cellIs" dxfId="144" priority="105" operator="equal">
      <formula>$BC$14</formula>
    </cfRule>
  </conditionalFormatting>
  <conditionalFormatting sqref="AB5:AB13">
    <cfRule type="cellIs" dxfId="143" priority="100" operator="equal">
      <formula>$AB$15</formula>
    </cfRule>
    <cfRule type="cellIs" dxfId="142" priority="101" operator="equal">
      <formula>$AB$14</formula>
    </cfRule>
  </conditionalFormatting>
  <conditionalFormatting sqref="K5:K13">
    <cfRule type="cellIs" dxfId="141" priority="89" operator="equal">
      <formula>$K$15</formula>
    </cfRule>
    <cfRule type="cellIs" dxfId="140" priority="90" operator="equal">
      <formula>$K$14</formula>
    </cfRule>
    <cfRule type="cellIs" dxfId="139" priority="95" operator="equal">
      <formula>$K$15</formula>
    </cfRule>
    <cfRule type="cellIs" dxfId="91" priority="96" operator="equal">
      <formula>$K$14</formula>
    </cfRule>
  </conditionalFormatting>
  <conditionalFormatting sqref="AT5:AT13">
    <cfRule type="cellIs" dxfId="138" priority="93" operator="equal">
      <formula>$AT$15</formula>
    </cfRule>
    <cfRule type="cellIs" dxfId="137" priority="94" operator="equal">
      <formula>$AT$14</formula>
    </cfRule>
  </conditionalFormatting>
  <conditionalFormatting sqref="AW5:AW13">
    <cfRule type="cellIs" dxfId="136" priority="91" operator="equal">
      <formula>$AW$15</formula>
    </cfRule>
    <cfRule type="cellIs" dxfId="135" priority="92" operator="equal">
      <formula>$AW$14</formula>
    </cfRule>
  </conditionalFormatting>
  <conditionalFormatting sqref="BT5:BT13">
    <cfRule type="cellIs" dxfId="134" priority="62" operator="equal">
      <formula>$BT$15</formula>
    </cfRule>
    <cfRule type="cellIs" dxfId="133" priority="63" operator="equal">
      <formula>$BT$14</formula>
    </cfRule>
    <cfRule type="cellIs" dxfId="132" priority="65" operator="equal">
      <formula>$BT$14</formula>
    </cfRule>
  </conditionalFormatting>
  <conditionalFormatting sqref="Z5:Z13">
    <cfRule type="cellIs" dxfId="131" priority="60" operator="equal">
      <formula>$Y$15</formula>
    </cfRule>
    <cfRule type="cellIs" dxfId="130" priority="61" operator="equal">
      <formula>$Y$14</formula>
    </cfRule>
  </conditionalFormatting>
  <conditionalFormatting sqref="BH5:BH13">
    <cfRule type="cellIs" dxfId="129" priority="58" operator="equal">
      <formula>$B$15</formula>
    </cfRule>
    <cfRule type="cellIs" dxfId="128" priority="59" operator="equal">
      <formula>$B$14</formula>
    </cfRule>
  </conditionalFormatting>
  <conditionalFormatting sqref="BH5:BH13">
    <cfRule type="cellIs" dxfId="127" priority="56" operator="equal">
      <formula>$E$15</formula>
    </cfRule>
    <cfRule type="cellIs" dxfId="126" priority="57" operator="equal">
      <formula>$E$14</formula>
    </cfRule>
  </conditionalFormatting>
  <conditionalFormatting sqref="BH5:BH13">
    <cfRule type="cellIs" dxfId="125" priority="54" operator="equal">
      <formula>$H$15</formula>
    </cfRule>
    <cfRule type="cellIs" dxfId="124" priority="55" operator="equal">
      <formula>$H$14</formula>
    </cfRule>
  </conditionalFormatting>
  <conditionalFormatting sqref="BH5:BH13">
    <cfRule type="cellIs" dxfId="123" priority="52" operator="equal">
      <formula>$B$15</formula>
    </cfRule>
    <cfRule type="cellIs" dxfId="122" priority="53" operator="equal">
      <formula>$B$14</formula>
    </cfRule>
  </conditionalFormatting>
  <conditionalFormatting sqref="BH5:BH13">
    <cfRule type="cellIs" dxfId="121" priority="50" operator="equal">
      <formula>$E$15</formula>
    </cfRule>
    <cfRule type="cellIs" dxfId="120" priority="51" operator="equal">
      <formula>$E$14</formula>
    </cfRule>
  </conditionalFormatting>
  <conditionalFormatting sqref="BH5:BH13">
    <cfRule type="cellIs" dxfId="119" priority="48" operator="equal">
      <formula>$H$15</formula>
    </cfRule>
    <cfRule type="cellIs" dxfId="118" priority="49" operator="equal">
      <formula>$H$14</formula>
    </cfRule>
  </conditionalFormatting>
  <conditionalFormatting sqref="BH5:BH13">
    <cfRule type="cellIs" dxfId="117" priority="46" operator="equal">
      <formula>$BH$15</formula>
    </cfRule>
    <cfRule type="cellIs" dxfId="116" priority="47" operator="equal">
      <formula>$BH$14</formula>
    </cfRule>
  </conditionalFormatting>
  <conditionalFormatting sqref="BE5:BE13">
    <cfRule type="cellIs" dxfId="115" priority="24" operator="equal">
      <formula>$BE$15</formula>
    </cfRule>
    <cfRule type="cellIs" dxfId="114" priority="25" operator="equal">
      <formula>$BE$14</formula>
    </cfRule>
    <cfRule type="cellIs" dxfId="113" priority="43" operator="equal">
      <formula>$BF$15</formula>
    </cfRule>
    <cfRule type="cellIs" dxfId="90" priority="44" operator="equal">
      <formula>$BF$14</formula>
    </cfRule>
    <cfRule type="cellIs" dxfId="89" priority="45" operator="equal">
      <formula>$BF$14</formula>
    </cfRule>
  </conditionalFormatting>
  <conditionalFormatting sqref="AZ5:AZ13">
    <cfRule type="cellIs" dxfId="112" priority="26" operator="equal">
      <formula>$AZ$15</formula>
    </cfRule>
    <cfRule type="cellIs" dxfId="111" priority="27" operator="equal">
      <formula>$AZ$14</formula>
    </cfRule>
    <cfRule type="cellIs" dxfId="110" priority="40" operator="equal">
      <formula>$BF$15</formula>
    </cfRule>
    <cfRule type="cellIs" dxfId="88" priority="41" operator="equal">
      <formula>$BF$14</formula>
    </cfRule>
    <cfRule type="cellIs" dxfId="87" priority="42" operator="equal">
      <formula>$BF$14</formula>
    </cfRule>
  </conditionalFormatting>
  <conditionalFormatting sqref="T5:T13">
    <cfRule type="cellIs" dxfId="109" priority="38" operator="equal">
      <formula>$T$15</formula>
    </cfRule>
    <cfRule type="cellIs" dxfId="108" priority="39" operator="equal">
      <formula>$T$14</formula>
    </cfRule>
  </conditionalFormatting>
  <conditionalFormatting sqref="AE5:AE13">
    <cfRule type="cellIs" dxfId="107" priority="36" operator="equal">
      <formula>$AE$15</formula>
    </cfRule>
    <cfRule type="cellIs" dxfId="106" priority="37" operator="equal">
      <formula>$AE$14</formula>
    </cfRule>
  </conditionalFormatting>
  <conditionalFormatting sqref="AH5:AH13">
    <cfRule type="cellIs" dxfId="105" priority="34" operator="equal">
      <formula>$AH$15</formula>
    </cfRule>
    <cfRule type="cellIs" dxfId="104" priority="35" operator="equal">
      <formula>$AH$14</formula>
    </cfRule>
  </conditionalFormatting>
  <conditionalFormatting sqref="AK5:AK13">
    <cfRule type="cellIs" dxfId="103" priority="32" operator="equal">
      <formula>$AK$15</formula>
    </cfRule>
    <cfRule type="cellIs" dxfId="102" priority="33" operator="equal">
      <formula>$AK$14</formula>
    </cfRule>
  </conditionalFormatting>
  <conditionalFormatting sqref="AN5:AN13">
    <cfRule type="cellIs" dxfId="101" priority="30" operator="equal">
      <formula>$AN$15</formula>
    </cfRule>
    <cfRule type="cellIs" dxfId="100" priority="31" operator="equal">
      <formula>$AN$14</formula>
    </cfRule>
  </conditionalFormatting>
  <conditionalFormatting sqref="V10">
    <cfRule type="cellIs" dxfId="99" priority="14" operator="equal">
      <formula>$Q$15</formula>
    </cfRule>
    <cfRule type="cellIs" dxfId="98" priority="15" operator="equal">
      <formula>$Q$14</formula>
    </cfRule>
    <cfRule type="cellIs" dxfId="97" priority="16" operator="equal">
      <formula>$N$15</formula>
    </cfRule>
    <cfRule type="cellIs" dxfId="86" priority="17" operator="equal">
      <formula>$N$14</formula>
    </cfRule>
    <cfRule type="cellIs" priority="18" operator="equal">
      <formula>$N$14</formula>
    </cfRule>
  </conditionalFormatting>
  <conditionalFormatting sqref="CA5:CA13">
    <cfRule type="cellIs" dxfId="96" priority="4" operator="lessThan">
      <formula>3</formula>
    </cfRule>
    <cfRule type="cellIs" dxfId="95" priority="5" operator="greaterThan">
      <formula>7</formula>
    </cfRule>
  </conditionalFormatting>
  <conditionalFormatting sqref="Q5:Q13">
    <cfRule type="cellIs" dxfId="94" priority="1" operator="equal">
      <formula>$N$15</formula>
    </cfRule>
    <cfRule type="cellIs" dxfId="93" priority="2" operator="equal">
      <formula>$N$14</formula>
    </cfRule>
    <cfRule type="cellIs" priority="3" operator="equal">
      <formula>$N$14</formula>
    </cfRule>
  </conditionalFormatting>
  <printOptions horizontalCentered="1" verticalCentered="1"/>
  <pageMargins left="0.23622047244094491" right="0.23622047244094491" top="1.1811023622047245" bottom="0.35433070866141736" header="0.31496062992125984" footer="0.31496062992125984"/>
  <pageSetup paperSize="9" fitToWidth="0" orientation="landscape" r:id="rId1"/>
  <headerFooter>
    <oddHeader>&amp;C&amp;18РОЗШИРЕНИЙ МОНІТОРИНГ РОБОТИ МІСЬКВИКОНКОМІВ МІСТ ОБЛАСНОГО ЗНАЧЕННЯ ЛЬВІВСЬКОЇ ОБЛАСТІ  СТАНОМ НА 01.11.2016</oddHead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R29"/>
  <sheetViews>
    <sheetView tabSelected="1" zoomScale="60" zoomScaleNormal="60" zoomScalePageLayoutView="44" workbookViewId="0">
      <pane xSplit="1" topLeftCell="CK1" activePane="topRight" state="frozen"/>
      <selection activeCell="A4" sqref="A4"/>
      <selection pane="topRight" activeCell="CQ3" sqref="CQ3"/>
    </sheetView>
  </sheetViews>
  <sheetFormatPr defaultRowHeight="15"/>
  <cols>
    <col min="1" max="1" width="36" customWidth="1"/>
    <col min="2" max="2" width="17.140625" style="39" customWidth="1"/>
    <col min="3" max="3" width="8.140625" style="40" customWidth="1"/>
    <col min="4" max="4" width="12.85546875" style="40" customWidth="1"/>
    <col min="5" max="5" width="18.42578125" style="40" customWidth="1"/>
    <col min="6" max="6" width="7.28515625" style="40" customWidth="1"/>
    <col min="7" max="7" width="11.42578125" style="40" customWidth="1"/>
    <col min="8" max="8" width="19.28515625" style="40" customWidth="1"/>
    <col min="9" max="9" width="8.5703125" style="41" customWidth="1"/>
    <col min="10" max="10" width="12" style="40" customWidth="1"/>
    <col min="11" max="11" width="18.28515625" style="40" customWidth="1"/>
    <col min="12" max="12" width="10.42578125" style="40" customWidth="1"/>
    <col min="13" max="13" width="12" style="40" customWidth="1"/>
    <col min="14" max="14" width="18.42578125" style="14" customWidth="1"/>
    <col min="15" max="15" width="8.5703125" style="14" customWidth="1"/>
    <col min="16" max="16" width="11" style="14" customWidth="1"/>
    <col min="17" max="17" width="18.140625" style="14" customWidth="1"/>
    <col min="18" max="18" width="10.28515625" style="14" customWidth="1"/>
    <col min="19" max="19" width="10.42578125" style="14" customWidth="1"/>
    <col min="20" max="20" width="18.28515625" style="14" customWidth="1"/>
    <col min="21" max="21" width="8.28515625" style="14" customWidth="1"/>
    <col min="22" max="22" width="10.140625" style="14" customWidth="1"/>
    <col min="23" max="23" width="16.5703125" style="14" customWidth="1"/>
    <col min="24" max="24" width="9.42578125" style="14" customWidth="1"/>
    <col min="25" max="25" width="16.7109375" style="14" customWidth="1"/>
    <col min="26" max="26" width="0.140625" style="14" customWidth="1"/>
    <col min="27" max="27" width="16.28515625" style="14" customWidth="1"/>
    <col min="28" max="28" width="9.5703125" style="14" customWidth="1"/>
    <col min="29" max="29" width="10.28515625" style="14" customWidth="1"/>
    <col min="30" max="30" width="19" style="14" customWidth="1"/>
    <col min="31" max="31" width="7.85546875" style="14" customWidth="1"/>
    <col min="32" max="32" width="9.140625" style="14"/>
    <col min="33" max="33" width="18.7109375" style="14" customWidth="1"/>
    <col min="34" max="34" width="7.28515625" style="14" customWidth="1"/>
    <col min="35" max="35" width="13.140625" style="14" customWidth="1"/>
    <col min="36" max="36" width="19.140625" style="14" customWidth="1"/>
    <col min="37" max="37" width="7.28515625" style="14" customWidth="1"/>
    <col min="38" max="38" width="8.5703125" style="14" customWidth="1"/>
    <col min="39" max="39" width="20" style="14" customWidth="1"/>
    <col min="40" max="40" width="7.28515625" style="14" customWidth="1"/>
    <col min="41" max="41" width="12.28515625" style="14" customWidth="1"/>
    <col min="42" max="42" width="21.5703125" style="14" customWidth="1"/>
    <col min="43" max="43" width="7.28515625" style="14" customWidth="1"/>
    <col min="44" max="44" width="11.5703125" style="14" customWidth="1"/>
    <col min="45" max="45" width="18.85546875" style="14" customWidth="1"/>
    <col min="46" max="46" width="7.28515625" style="14" customWidth="1"/>
    <col min="47" max="47" width="10.7109375" style="14" customWidth="1"/>
    <col min="48" max="48" width="14.28515625" style="14" customWidth="1"/>
    <col min="49" max="50" width="10.7109375" style="14" customWidth="1"/>
    <col min="51" max="51" width="17.28515625" style="14" customWidth="1"/>
    <col min="52" max="52" width="7.28515625" style="14" customWidth="1"/>
    <col min="53" max="53" width="9.140625" style="14"/>
    <col min="54" max="54" width="18.28515625" style="14" customWidth="1"/>
    <col min="55" max="55" width="7.28515625" style="14" customWidth="1"/>
    <col min="56" max="56" width="8.7109375" style="14" customWidth="1"/>
    <col min="57" max="57" width="14.28515625" style="14" customWidth="1"/>
    <col min="58" max="58" width="7.5703125" style="14" customWidth="1"/>
    <col min="59" max="59" width="9.42578125" style="14" customWidth="1"/>
    <col min="60" max="60" width="15.140625" style="14" customWidth="1"/>
    <col min="61" max="61" width="17.42578125" style="14" customWidth="1"/>
    <col min="62" max="62" width="14.42578125" style="14" customWidth="1"/>
    <col min="63" max="63" width="8.42578125" style="14" customWidth="1"/>
    <col min="64" max="64" width="9.85546875" style="14" customWidth="1"/>
    <col min="65" max="65" width="15.28515625" style="14" customWidth="1"/>
    <col min="66" max="67" width="9.85546875" style="14" customWidth="1"/>
    <col min="68" max="68" width="17.85546875" style="14" customWidth="1"/>
    <col min="69" max="69" width="7.140625" style="14" customWidth="1"/>
    <col min="70" max="70" width="9.85546875" style="14" customWidth="1"/>
    <col min="71" max="71" width="14.28515625" style="14" customWidth="1"/>
    <col min="72" max="72" width="7.42578125" style="14" customWidth="1"/>
    <col min="73" max="73" width="10.85546875" style="14" customWidth="1"/>
    <col min="74" max="74" width="13.5703125" style="70" customWidth="1"/>
    <col min="75" max="76" width="10.85546875" style="70" customWidth="1"/>
    <col min="77" max="77" width="12.7109375" style="70" customWidth="1"/>
    <col min="78" max="79" width="10.85546875" style="70" customWidth="1"/>
    <col min="80" max="80" width="17" style="14" customWidth="1"/>
    <col min="81" max="81" width="10.85546875" style="14" customWidth="1"/>
    <col min="82" max="82" width="10.7109375" style="14" customWidth="1"/>
    <col min="83" max="83" width="11.5703125" style="14" customWidth="1"/>
    <col min="84" max="84" width="6.28515625" style="14" customWidth="1"/>
    <col min="85" max="85" width="10.85546875" style="14" customWidth="1"/>
    <col min="86" max="86" width="14.85546875" style="14" customWidth="1"/>
    <col min="87" max="87" width="10.85546875" style="14" customWidth="1"/>
    <col min="88" max="88" width="12" style="14" customWidth="1"/>
    <col min="89" max="89" width="14.28515625" customWidth="1"/>
    <col min="90" max="90" width="17" customWidth="1"/>
    <col min="91" max="92" width="18.140625" customWidth="1"/>
    <col min="93" max="94" width="18.5703125" customWidth="1"/>
    <col min="95" max="95" width="17.85546875" customWidth="1"/>
    <col min="96" max="96" width="19.42578125" customWidth="1"/>
    <col min="97" max="97" width="18.28515625" customWidth="1"/>
    <col min="98" max="98" width="18.140625" customWidth="1"/>
    <col min="99" max="99" width="18" customWidth="1"/>
  </cols>
  <sheetData>
    <row r="1" spans="1:96" ht="29.25" customHeight="1">
      <c r="B1" s="234" t="s">
        <v>33</v>
      </c>
      <c r="C1" s="203"/>
      <c r="D1" s="203"/>
      <c r="E1" s="203"/>
      <c r="F1" s="203"/>
      <c r="G1" s="203"/>
      <c r="H1" s="203"/>
      <c r="I1" s="203"/>
      <c r="J1" s="235"/>
      <c r="K1" s="318" t="s">
        <v>46</v>
      </c>
      <c r="L1" s="319"/>
      <c r="M1" s="319"/>
      <c r="N1" s="319"/>
      <c r="O1" s="319"/>
      <c r="P1" s="319"/>
      <c r="Q1" s="205" t="s">
        <v>51</v>
      </c>
      <c r="R1" s="205"/>
      <c r="S1" s="205"/>
      <c r="T1" s="354" t="s">
        <v>52</v>
      </c>
      <c r="U1" s="355"/>
      <c r="V1" s="356"/>
      <c r="W1" s="375" t="s">
        <v>53</v>
      </c>
      <c r="X1" s="375"/>
      <c r="Y1" s="375"/>
      <c r="Z1" s="328" t="s">
        <v>83</v>
      </c>
      <c r="AA1" s="350" t="s">
        <v>54</v>
      </c>
      <c r="AB1" s="350"/>
      <c r="AC1" s="351"/>
      <c r="AD1" s="225" t="s">
        <v>47</v>
      </c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7"/>
      <c r="BE1" s="199" t="s">
        <v>35</v>
      </c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3">
        <v>112</v>
      </c>
      <c r="BQ1" s="203"/>
      <c r="BR1" s="235"/>
      <c r="BS1" s="305" t="s">
        <v>56</v>
      </c>
      <c r="BT1" s="249"/>
      <c r="BU1" s="249"/>
      <c r="BV1" s="249"/>
      <c r="BW1" s="249"/>
      <c r="BX1" s="249"/>
      <c r="BY1" s="249"/>
      <c r="BZ1" s="249"/>
      <c r="CA1" s="306"/>
      <c r="CB1" s="299" t="s">
        <v>55</v>
      </c>
      <c r="CC1" s="300"/>
      <c r="CD1" s="300"/>
      <c r="CE1" s="312" t="s">
        <v>99</v>
      </c>
      <c r="CF1" s="313"/>
      <c r="CG1" s="313"/>
      <c r="CH1" s="313"/>
      <c r="CI1" s="313"/>
      <c r="CJ1" s="313"/>
      <c r="CK1" s="310" t="s">
        <v>34</v>
      </c>
      <c r="CL1" s="310"/>
    </row>
    <row r="2" spans="1:96" ht="90.75" customHeight="1" thickBot="1">
      <c r="A2" s="241" t="s">
        <v>36</v>
      </c>
      <c r="B2" s="236"/>
      <c r="C2" s="204"/>
      <c r="D2" s="204"/>
      <c r="E2" s="204"/>
      <c r="F2" s="204"/>
      <c r="G2" s="204"/>
      <c r="H2" s="204"/>
      <c r="I2" s="204"/>
      <c r="J2" s="237"/>
      <c r="K2" s="320"/>
      <c r="L2" s="321"/>
      <c r="M2" s="321"/>
      <c r="N2" s="321"/>
      <c r="O2" s="321"/>
      <c r="P2" s="321"/>
      <c r="Q2" s="205"/>
      <c r="R2" s="205"/>
      <c r="S2" s="205"/>
      <c r="T2" s="357"/>
      <c r="U2" s="358"/>
      <c r="V2" s="359"/>
      <c r="W2" s="375"/>
      <c r="X2" s="375"/>
      <c r="Y2" s="375"/>
      <c r="Z2" s="329"/>
      <c r="AA2" s="352"/>
      <c r="AB2" s="352"/>
      <c r="AC2" s="353"/>
      <c r="AD2" s="228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29"/>
      <c r="BE2" s="201"/>
      <c r="BF2" s="202"/>
      <c r="BG2" s="202"/>
      <c r="BH2" s="202"/>
      <c r="BI2" s="202"/>
      <c r="BJ2" s="202"/>
      <c r="BK2" s="202"/>
      <c r="BL2" s="202"/>
      <c r="BM2" s="202"/>
      <c r="BN2" s="202"/>
      <c r="BO2" s="202"/>
      <c r="BP2" s="204"/>
      <c r="BQ2" s="204"/>
      <c r="BR2" s="237"/>
      <c r="BS2" s="307"/>
      <c r="BT2" s="308"/>
      <c r="BU2" s="308"/>
      <c r="BV2" s="308"/>
      <c r="BW2" s="308"/>
      <c r="BX2" s="308"/>
      <c r="BY2" s="308"/>
      <c r="BZ2" s="308"/>
      <c r="CA2" s="309"/>
      <c r="CB2" s="301"/>
      <c r="CC2" s="300"/>
      <c r="CD2" s="300"/>
      <c r="CE2" s="314"/>
      <c r="CF2" s="315"/>
      <c r="CG2" s="315"/>
      <c r="CH2" s="315"/>
      <c r="CI2" s="315"/>
      <c r="CJ2" s="315"/>
      <c r="CK2" s="311"/>
      <c r="CL2" s="311"/>
    </row>
    <row r="3" spans="1:96" s="1" customFormat="1" ht="325.5" customHeight="1">
      <c r="A3" s="242"/>
      <c r="B3" s="42" t="s">
        <v>24</v>
      </c>
      <c r="C3" s="43" t="s">
        <v>22</v>
      </c>
      <c r="D3" s="43" t="s">
        <v>39</v>
      </c>
      <c r="E3" s="45" t="s">
        <v>25</v>
      </c>
      <c r="F3" s="43" t="s">
        <v>22</v>
      </c>
      <c r="G3" s="43" t="s">
        <v>39</v>
      </c>
      <c r="H3" s="45" t="s">
        <v>26</v>
      </c>
      <c r="I3" s="43" t="s">
        <v>22</v>
      </c>
      <c r="J3" s="46" t="s">
        <v>39</v>
      </c>
      <c r="K3" s="35" t="s">
        <v>80</v>
      </c>
      <c r="L3" s="49" t="s">
        <v>22</v>
      </c>
      <c r="M3" s="50" t="s">
        <v>40</v>
      </c>
      <c r="N3" s="35" t="s">
        <v>49</v>
      </c>
      <c r="O3" s="51" t="s">
        <v>22</v>
      </c>
      <c r="P3" s="51" t="s">
        <v>40</v>
      </c>
      <c r="Q3" s="53" t="s">
        <v>73</v>
      </c>
      <c r="R3" s="54" t="s">
        <v>22</v>
      </c>
      <c r="S3" s="54" t="s">
        <v>40</v>
      </c>
      <c r="T3" s="67" t="s">
        <v>85</v>
      </c>
      <c r="U3" s="66" t="s">
        <v>22</v>
      </c>
      <c r="V3" s="66" t="s">
        <v>40</v>
      </c>
      <c r="W3" s="15" t="s">
        <v>86</v>
      </c>
      <c r="X3" s="11" t="s">
        <v>22</v>
      </c>
      <c r="Y3" s="11" t="s">
        <v>40</v>
      </c>
      <c r="Z3" s="9" t="s">
        <v>67</v>
      </c>
      <c r="AA3" s="12" t="s">
        <v>68</v>
      </c>
      <c r="AB3" s="13" t="s">
        <v>22</v>
      </c>
      <c r="AC3" s="13" t="s">
        <v>40</v>
      </c>
      <c r="AD3" s="47" t="s">
        <v>27</v>
      </c>
      <c r="AE3" s="48" t="s">
        <v>22</v>
      </c>
      <c r="AF3" s="48" t="s">
        <v>40</v>
      </c>
      <c r="AG3" s="37" t="s">
        <v>89</v>
      </c>
      <c r="AH3" s="48" t="s">
        <v>22</v>
      </c>
      <c r="AI3" s="48" t="s">
        <v>40</v>
      </c>
      <c r="AJ3" s="37" t="s">
        <v>45</v>
      </c>
      <c r="AK3" s="48" t="s">
        <v>22</v>
      </c>
      <c r="AL3" s="48" t="s">
        <v>40</v>
      </c>
      <c r="AM3" s="37" t="s">
        <v>90</v>
      </c>
      <c r="AN3" s="48" t="s">
        <v>22</v>
      </c>
      <c r="AO3" s="48" t="s">
        <v>40</v>
      </c>
      <c r="AP3" s="37" t="s">
        <v>43</v>
      </c>
      <c r="AQ3" s="48" t="s">
        <v>22</v>
      </c>
      <c r="AR3" s="48" t="s">
        <v>40</v>
      </c>
      <c r="AS3" s="37" t="s">
        <v>42</v>
      </c>
      <c r="AT3" s="48" t="s">
        <v>22</v>
      </c>
      <c r="AU3" s="48" t="s">
        <v>40</v>
      </c>
      <c r="AV3" s="37" t="s">
        <v>95</v>
      </c>
      <c r="AW3" s="48" t="s">
        <v>22</v>
      </c>
      <c r="AX3" s="48" t="s">
        <v>40</v>
      </c>
      <c r="AY3" s="37" t="s">
        <v>102</v>
      </c>
      <c r="AZ3" s="48" t="s">
        <v>22</v>
      </c>
      <c r="BA3" s="48" t="s">
        <v>40</v>
      </c>
      <c r="BB3" s="37" t="s">
        <v>44</v>
      </c>
      <c r="BC3" s="48" t="s">
        <v>22</v>
      </c>
      <c r="BD3" s="52" t="s">
        <v>40</v>
      </c>
      <c r="BE3" s="35" t="s">
        <v>29</v>
      </c>
      <c r="BF3" s="51" t="s">
        <v>22</v>
      </c>
      <c r="BG3" s="51" t="s">
        <v>40</v>
      </c>
      <c r="BH3" s="16" t="s">
        <v>50</v>
      </c>
      <c r="BI3" s="17" t="s">
        <v>40</v>
      </c>
      <c r="BJ3" s="36" t="s">
        <v>38</v>
      </c>
      <c r="BK3" s="51" t="s">
        <v>22</v>
      </c>
      <c r="BL3" s="51" t="s">
        <v>40</v>
      </c>
      <c r="BM3" s="36" t="s">
        <v>66</v>
      </c>
      <c r="BN3" s="51" t="s">
        <v>22</v>
      </c>
      <c r="BO3" s="51" t="s">
        <v>40</v>
      </c>
      <c r="BP3" s="37" t="s">
        <v>28</v>
      </c>
      <c r="BQ3" s="48" t="s">
        <v>22</v>
      </c>
      <c r="BR3" s="69" t="s">
        <v>40</v>
      </c>
      <c r="BS3" s="79" t="s">
        <v>107</v>
      </c>
      <c r="BT3" s="78" t="s">
        <v>22</v>
      </c>
      <c r="BU3" s="78" t="s">
        <v>40</v>
      </c>
      <c r="BV3" s="79" t="s">
        <v>108</v>
      </c>
      <c r="BW3" s="78" t="s">
        <v>22</v>
      </c>
      <c r="BX3" s="78" t="s">
        <v>40</v>
      </c>
      <c r="BY3" s="79" t="s">
        <v>101</v>
      </c>
      <c r="BZ3" s="78" t="s">
        <v>22</v>
      </c>
      <c r="CA3" s="78" t="s">
        <v>40</v>
      </c>
      <c r="CB3" s="76" t="s">
        <v>103</v>
      </c>
      <c r="CC3" s="77" t="s">
        <v>22</v>
      </c>
      <c r="CD3" s="77" t="s">
        <v>40</v>
      </c>
      <c r="CE3" s="60" t="s">
        <v>69</v>
      </c>
      <c r="CF3" s="61" t="s">
        <v>22</v>
      </c>
      <c r="CG3" s="61" t="s">
        <v>40</v>
      </c>
      <c r="CH3" s="60" t="s">
        <v>100</v>
      </c>
      <c r="CI3" s="61" t="s">
        <v>22</v>
      </c>
      <c r="CJ3" s="61" t="s">
        <v>40</v>
      </c>
      <c r="CK3" s="292" t="s">
        <v>30</v>
      </c>
      <c r="CL3" s="292" t="s">
        <v>31</v>
      </c>
    </row>
    <row r="4" spans="1:96" s="1" customFormat="1" ht="40.5" customHeight="1">
      <c r="A4" s="63" t="s">
        <v>81</v>
      </c>
      <c r="B4" s="336" t="s">
        <v>115</v>
      </c>
      <c r="C4" s="337"/>
      <c r="D4" s="338"/>
      <c r="E4" s="336" t="s">
        <v>115</v>
      </c>
      <c r="F4" s="337"/>
      <c r="G4" s="338"/>
      <c r="H4" s="336" t="s">
        <v>115</v>
      </c>
      <c r="I4" s="337"/>
      <c r="J4" s="338"/>
      <c r="K4" s="339" t="s">
        <v>111</v>
      </c>
      <c r="L4" s="340"/>
      <c r="M4" s="341"/>
      <c r="N4" s="339" t="s">
        <v>111</v>
      </c>
      <c r="O4" s="340"/>
      <c r="P4" s="341"/>
      <c r="Q4" s="343" t="s">
        <v>110</v>
      </c>
      <c r="R4" s="344"/>
      <c r="S4" s="345"/>
      <c r="T4" s="281" t="s">
        <v>113</v>
      </c>
      <c r="U4" s="360"/>
      <c r="V4" s="361"/>
      <c r="W4" s="330" t="s">
        <v>114</v>
      </c>
      <c r="X4" s="331"/>
      <c r="Y4" s="332"/>
      <c r="Z4" s="82" t="s">
        <v>104</v>
      </c>
      <c r="AA4" s="284" t="s">
        <v>116</v>
      </c>
      <c r="AB4" s="285"/>
      <c r="AC4" s="286"/>
      <c r="AD4" s="278" t="s">
        <v>109</v>
      </c>
      <c r="AE4" s="279"/>
      <c r="AF4" s="280"/>
      <c r="AG4" s="278" t="s">
        <v>109</v>
      </c>
      <c r="AH4" s="279"/>
      <c r="AI4" s="280"/>
      <c r="AJ4" s="281">
        <v>42522</v>
      </c>
      <c r="AK4" s="279"/>
      <c r="AL4" s="280"/>
      <c r="AM4" s="281">
        <v>42522</v>
      </c>
      <c r="AN4" s="279"/>
      <c r="AO4" s="280"/>
      <c r="AP4" s="281">
        <v>42522</v>
      </c>
      <c r="AQ4" s="279"/>
      <c r="AR4" s="280"/>
      <c r="AS4" s="281">
        <v>42522</v>
      </c>
      <c r="AT4" s="279"/>
      <c r="AU4" s="280"/>
      <c r="AV4" s="278" t="s">
        <v>117</v>
      </c>
      <c r="AW4" s="279"/>
      <c r="AX4" s="280"/>
      <c r="AY4" s="281">
        <v>42522</v>
      </c>
      <c r="AZ4" s="279"/>
      <c r="BA4" s="280"/>
      <c r="BB4" s="281">
        <v>42522</v>
      </c>
      <c r="BC4" s="279"/>
      <c r="BD4" s="280"/>
      <c r="BE4" s="298" t="s">
        <v>118</v>
      </c>
      <c r="BF4" s="376"/>
      <c r="BG4" s="376"/>
      <c r="BH4" s="290" t="s">
        <v>119</v>
      </c>
      <c r="BI4" s="267"/>
      <c r="BJ4" s="298" t="s">
        <v>118</v>
      </c>
      <c r="BK4" s="298"/>
      <c r="BL4" s="298"/>
      <c r="BM4" s="302" t="s">
        <v>120</v>
      </c>
      <c r="BN4" s="266"/>
      <c r="BO4" s="267"/>
      <c r="BP4" s="278" t="s">
        <v>114</v>
      </c>
      <c r="BQ4" s="279"/>
      <c r="BR4" s="279"/>
      <c r="BS4" s="369" t="s">
        <v>114</v>
      </c>
      <c r="BT4" s="369"/>
      <c r="BU4" s="369"/>
      <c r="BV4" s="369" t="s">
        <v>118</v>
      </c>
      <c r="BW4" s="369"/>
      <c r="BX4" s="369"/>
      <c r="BY4" s="369" t="s">
        <v>114</v>
      </c>
      <c r="BZ4" s="369"/>
      <c r="CA4" s="369"/>
      <c r="CB4" s="337" t="s">
        <v>121</v>
      </c>
      <c r="CC4" s="337"/>
      <c r="CD4" s="338"/>
      <c r="CE4" s="303" t="s">
        <v>116</v>
      </c>
      <c r="CF4" s="304"/>
      <c r="CG4" s="304"/>
      <c r="CH4" s="303" t="s">
        <v>106</v>
      </c>
      <c r="CI4" s="304"/>
      <c r="CJ4" s="304"/>
      <c r="CK4" s="293"/>
      <c r="CL4" s="293"/>
    </row>
    <row r="5" spans="1:96" s="1" customFormat="1" ht="69.75" customHeight="1">
      <c r="A5" s="63" t="s">
        <v>74</v>
      </c>
      <c r="B5" s="336" t="s">
        <v>78</v>
      </c>
      <c r="C5" s="337"/>
      <c r="D5" s="338"/>
      <c r="E5" s="336" t="s">
        <v>78</v>
      </c>
      <c r="F5" s="337"/>
      <c r="G5" s="338"/>
      <c r="H5" s="336" t="s">
        <v>78</v>
      </c>
      <c r="I5" s="337"/>
      <c r="J5" s="338"/>
      <c r="K5" s="290" t="s">
        <v>75</v>
      </c>
      <c r="L5" s="266"/>
      <c r="M5" s="291"/>
      <c r="N5" s="265" t="s">
        <v>75</v>
      </c>
      <c r="O5" s="266"/>
      <c r="P5" s="267"/>
      <c r="Q5" s="303" t="s">
        <v>79</v>
      </c>
      <c r="R5" s="304"/>
      <c r="S5" s="342"/>
      <c r="T5" s="278" t="s">
        <v>82</v>
      </c>
      <c r="U5" s="279"/>
      <c r="V5" s="280"/>
      <c r="W5" s="333" t="s">
        <v>84</v>
      </c>
      <c r="X5" s="334"/>
      <c r="Y5" s="335"/>
      <c r="Z5" s="81" t="s">
        <v>87</v>
      </c>
      <c r="AA5" s="287" t="s">
        <v>88</v>
      </c>
      <c r="AB5" s="288"/>
      <c r="AC5" s="289"/>
      <c r="AD5" s="278" t="s">
        <v>76</v>
      </c>
      <c r="AE5" s="279"/>
      <c r="AF5" s="280"/>
      <c r="AG5" s="278" t="s">
        <v>76</v>
      </c>
      <c r="AH5" s="279"/>
      <c r="AI5" s="280"/>
      <c r="AJ5" s="278" t="s">
        <v>76</v>
      </c>
      <c r="AK5" s="279"/>
      <c r="AL5" s="280"/>
      <c r="AM5" s="278" t="s">
        <v>76</v>
      </c>
      <c r="AN5" s="279"/>
      <c r="AO5" s="280"/>
      <c r="AP5" s="278" t="s">
        <v>76</v>
      </c>
      <c r="AQ5" s="279"/>
      <c r="AR5" s="280"/>
      <c r="AS5" s="278" t="s">
        <v>76</v>
      </c>
      <c r="AT5" s="279"/>
      <c r="AU5" s="280"/>
      <c r="AV5" s="278" t="s">
        <v>112</v>
      </c>
      <c r="AW5" s="279"/>
      <c r="AX5" s="280"/>
      <c r="AY5" s="278" t="s">
        <v>76</v>
      </c>
      <c r="AZ5" s="279"/>
      <c r="BA5" s="280"/>
      <c r="BB5" s="278" t="s">
        <v>76</v>
      </c>
      <c r="BC5" s="279"/>
      <c r="BD5" s="280"/>
      <c r="BE5" s="377" t="s">
        <v>91</v>
      </c>
      <c r="BF5" s="378"/>
      <c r="BG5" s="379"/>
      <c r="BH5" s="346" t="s">
        <v>105</v>
      </c>
      <c r="BI5" s="347"/>
      <c r="BJ5" s="290" t="s">
        <v>77</v>
      </c>
      <c r="BK5" s="266"/>
      <c r="BL5" s="291"/>
      <c r="BM5" s="290" t="s">
        <v>78</v>
      </c>
      <c r="BN5" s="266"/>
      <c r="BO5" s="291"/>
      <c r="BP5" s="348" t="s">
        <v>92</v>
      </c>
      <c r="BQ5" s="279"/>
      <c r="BR5" s="349"/>
      <c r="BS5" s="367" t="s">
        <v>93</v>
      </c>
      <c r="BT5" s="368"/>
      <c r="BU5" s="368"/>
      <c r="BV5" s="368"/>
      <c r="BW5" s="368"/>
      <c r="BX5" s="368"/>
      <c r="BY5" s="368"/>
      <c r="BZ5" s="368"/>
      <c r="CA5" s="368"/>
      <c r="CB5" s="336" t="s">
        <v>76</v>
      </c>
      <c r="CC5" s="337"/>
      <c r="CD5" s="337"/>
      <c r="CE5" s="297" t="s">
        <v>94</v>
      </c>
      <c r="CF5" s="297"/>
      <c r="CG5" s="297"/>
      <c r="CH5" s="297" t="s">
        <v>97</v>
      </c>
      <c r="CI5" s="297"/>
      <c r="CJ5" s="297"/>
      <c r="CK5" s="293"/>
      <c r="CL5" s="293"/>
    </row>
    <row r="6" spans="1:96" s="2" customFormat="1" ht="19.5" thickBot="1">
      <c r="A6" s="6"/>
      <c r="B6" s="295">
        <v>1</v>
      </c>
      <c r="C6" s="296"/>
      <c r="D6" s="325"/>
      <c r="E6" s="317">
        <v>2</v>
      </c>
      <c r="F6" s="296"/>
      <c r="G6" s="325"/>
      <c r="H6" s="316">
        <v>3</v>
      </c>
      <c r="I6" s="316"/>
      <c r="J6" s="317"/>
      <c r="K6" s="252">
        <v>4</v>
      </c>
      <c r="L6" s="253"/>
      <c r="M6" s="269"/>
      <c r="N6" s="252">
        <v>5</v>
      </c>
      <c r="O6" s="253"/>
      <c r="P6" s="209"/>
      <c r="Q6" s="326">
        <v>6</v>
      </c>
      <c r="R6" s="326"/>
      <c r="S6" s="327"/>
      <c r="T6" s="372">
        <v>7</v>
      </c>
      <c r="U6" s="373"/>
      <c r="V6" s="374"/>
      <c r="W6" s="322">
        <v>8</v>
      </c>
      <c r="X6" s="323"/>
      <c r="Y6" s="324"/>
      <c r="Z6" s="80">
        <v>9</v>
      </c>
      <c r="AA6" s="282">
        <v>9</v>
      </c>
      <c r="AB6" s="282"/>
      <c r="AC6" s="283"/>
      <c r="AD6" s="276">
        <v>10</v>
      </c>
      <c r="AE6" s="276"/>
      <c r="AF6" s="277"/>
      <c r="AG6" s="276">
        <v>11</v>
      </c>
      <c r="AH6" s="239"/>
      <c r="AI6" s="240"/>
      <c r="AJ6" s="238">
        <v>12</v>
      </c>
      <c r="AK6" s="239"/>
      <c r="AL6" s="240"/>
      <c r="AM6" s="238">
        <v>13</v>
      </c>
      <c r="AN6" s="239"/>
      <c r="AO6" s="240"/>
      <c r="AP6" s="238">
        <v>14</v>
      </c>
      <c r="AQ6" s="239"/>
      <c r="AR6" s="240"/>
      <c r="AS6" s="238">
        <v>15</v>
      </c>
      <c r="AT6" s="239"/>
      <c r="AU6" s="240"/>
      <c r="AV6" s="120"/>
      <c r="AW6" s="68">
        <v>16</v>
      </c>
      <c r="AX6" s="68"/>
      <c r="AY6" s="238">
        <v>17</v>
      </c>
      <c r="AZ6" s="239"/>
      <c r="BA6" s="240"/>
      <c r="BB6" s="238">
        <v>18</v>
      </c>
      <c r="BC6" s="239"/>
      <c r="BD6" s="275"/>
      <c r="BE6" s="208">
        <v>19</v>
      </c>
      <c r="BF6" s="208"/>
      <c r="BG6" s="209"/>
      <c r="BH6" s="364">
        <v>20</v>
      </c>
      <c r="BI6" s="365"/>
      <c r="BJ6" s="253">
        <v>21</v>
      </c>
      <c r="BK6" s="253"/>
      <c r="BL6" s="269"/>
      <c r="BM6" s="252">
        <v>22</v>
      </c>
      <c r="BN6" s="253"/>
      <c r="BO6" s="209"/>
      <c r="BP6" s="238">
        <v>23</v>
      </c>
      <c r="BQ6" s="239"/>
      <c r="BR6" s="275"/>
      <c r="BS6" s="274">
        <v>24</v>
      </c>
      <c r="BT6" s="274"/>
      <c r="BU6" s="366"/>
      <c r="BV6" s="370">
        <v>25</v>
      </c>
      <c r="BW6" s="370"/>
      <c r="BX6" s="370"/>
      <c r="BY6" s="370">
        <v>26</v>
      </c>
      <c r="BZ6" s="370"/>
      <c r="CA6" s="370"/>
      <c r="CB6" s="295">
        <v>27</v>
      </c>
      <c r="CC6" s="296"/>
      <c r="CD6" s="296"/>
      <c r="CE6" s="362">
        <v>28</v>
      </c>
      <c r="CF6" s="363"/>
      <c r="CG6" s="217"/>
      <c r="CH6" s="362">
        <v>29</v>
      </c>
      <c r="CI6" s="363"/>
      <c r="CJ6" s="217"/>
      <c r="CK6" s="294"/>
      <c r="CL6" s="294"/>
    </row>
    <row r="7" spans="1:96" s="2" customFormat="1" ht="21.75" thickBot="1">
      <c r="A7" s="113" t="s">
        <v>2</v>
      </c>
      <c r="B7" s="150">
        <v>1586.9321700030036</v>
      </c>
      <c r="C7" s="116">
        <f t="shared" ref="C7:C26" si="0">RANK(B7,$B$7:$B$26,0)</f>
        <v>5</v>
      </c>
      <c r="D7" s="117">
        <f>($B$27-B7)/($B$27-$B$28)</f>
        <v>0.41295552003797859</v>
      </c>
      <c r="E7" s="152">
        <v>90.806614286112094</v>
      </c>
      <c r="F7" s="116">
        <f>RANK(E7,$E$7:$E$26,0)</f>
        <v>20</v>
      </c>
      <c r="G7" s="117">
        <f>($E$27-E7)/($E$27-$E$28)</f>
        <v>1</v>
      </c>
      <c r="H7" s="153">
        <v>172.24669545300074</v>
      </c>
      <c r="I7" s="116">
        <f t="shared" ref="I7:I26" si="1">RANK(H7,$H$7:$H$26,0)</f>
        <v>4</v>
      </c>
      <c r="J7" s="149">
        <f>($H$27-H7)/($H$27-$H$28)</f>
        <v>0.36952660961388445</v>
      </c>
      <c r="K7" s="184">
        <v>1914.06</v>
      </c>
      <c r="L7" s="182">
        <f>RANK(K7,$K$7:$K$26,1)</f>
        <v>11</v>
      </c>
      <c r="M7" s="187">
        <f>(K7-$K$28)/($K$27-$K$28)</f>
        <v>8.4555218924659239E-2</v>
      </c>
      <c r="N7" s="179">
        <v>209.50514989984782</v>
      </c>
      <c r="O7" s="180">
        <f>RANK(N7,$N$7:$N$26,1)</f>
        <v>19</v>
      </c>
      <c r="P7" s="136">
        <f>(N7-$N$28)/($N$27-$N$28)</f>
        <v>0.4946160775963333</v>
      </c>
      <c r="Q7" s="172">
        <v>88.8</v>
      </c>
      <c r="R7" s="174">
        <f>RANK(Q7,$Q$7:$Q$26,0)</f>
        <v>2</v>
      </c>
      <c r="S7" s="173">
        <f>($Q$27-Q7)/($Q$27-$Q$28)</f>
        <v>9.0415913200723331E-3</v>
      </c>
      <c r="T7" s="134">
        <v>100</v>
      </c>
      <c r="U7" s="135">
        <f>RANK(T7,$T$7:$T$26,0)</f>
        <v>1</v>
      </c>
      <c r="V7" s="136">
        <f>($T$27-T7)/($T$27-$T$28)</f>
        <v>0</v>
      </c>
      <c r="W7" s="157">
        <v>4.0999999999999996</v>
      </c>
      <c r="X7" s="158">
        <f>RANK(W7,$W$7:$W$26,0)</f>
        <v>17</v>
      </c>
      <c r="Y7" s="159">
        <f>($W$27-W7)/($W$27-$W$28)</f>
        <v>0.94871794871794879</v>
      </c>
      <c r="Z7" s="85">
        <v>40.820229853929355</v>
      </c>
      <c r="AA7" s="160">
        <v>68.61</v>
      </c>
      <c r="AB7" s="161">
        <f t="shared" ref="AB7:AB26" si="2">RANK(AA7,$AA$7:$AA$26,0)</f>
        <v>12</v>
      </c>
      <c r="AC7" s="159">
        <f>($AA$27-AA7)/($AA$27-$AA$28)</f>
        <v>0.49386406544996853</v>
      </c>
      <c r="AD7" s="192">
        <v>2618.6</v>
      </c>
      <c r="AE7" s="141">
        <f>RANK(AD7,$AD$7:$AD$26,0)</f>
        <v>14</v>
      </c>
      <c r="AF7" s="117">
        <f>($AD$27-AD7)/($AD$27-$AD$28)</f>
        <v>0.95917905379913981</v>
      </c>
      <c r="AG7" s="138">
        <v>104.09331301391657</v>
      </c>
      <c r="AH7" s="141">
        <f>RANK(AG7,$AG$7:$AG$26,0)</f>
        <v>17</v>
      </c>
      <c r="AI7" s="117">
        <f>($AG$27-AG7)/($AG$27-$AG$28)</f>
        <v>0.73516780768820611</v>
      </c>
      <c r="AJ7" s="164">
        <v>602</v>
      </c>
      <c r="AK7" s="141">
        <f>RANK(AJ7,$AJ$7:$AJ$26,0)</f>
        <v>14</v>
      </c>
      <c r="AL7" s="117">
        <f>($AJ$27-AJ7)/($AJ$27-$AJ$28)</f>
        <v>0.9171129220023283</v>
      </c>
      <c r="AM7" s="138">
        <v>162.87041521133924</v>
      </c>
      <c r="AN7" s="141">
        <f>RANK(AM7,$AM$7:$AM$26,0)</f>
        <v>4</v>
      </c>
      <c r="AO7" s="117">
        <f>($AM$27-AM7)/($AM$27-$AM$28)</f>
        <v>0.37104574201736445</v>
      </c>
      <c r="AP7" s="165">
        <v>12.5</v>
      </c>
      <c r="AQ7" s="141">
        <f>RANK(AP7,$AP$7:$AP$26,0)</f>
        <v>17</v>
      </c>
      <c r="AR7" s="117">
        <f>($AP$27-AP7)/($AP$27-$AP$28)</f>
        <v>0.99287042777433354</v>
      </c>
      <c r="AS7" s="165">
        <v>105.4</v>
      </c>
      <c r="AT7" s="141">
        <f>RANK(AS7,$AS$7:$AS$26,0)</f>
        <v>2</v>
      </c>
      <c r="AU7" s="117">
        <f>($AS$27-AS7)/($AS$27-$AS$28)</f>
        <v>0.15706806282722507</v>
      </c>
      <c r="AV7" s="138">
        <v>48592.800000000003</v>
      </c>
      <c r="AW7" s="116">
        <f>RANK(AV7,$AV$7:$AV$26,0)</f>
        <v>10</v>
      </c>
      <c r="AX7" s="117">
        <f>($AV$27-AV7)/($AV$27-$AV$28)</f>
        <v>0.95943566008243819</v>
      </c>
      <c r="AY7" s="165">
        <v>198.1</v>
      </c>
      <c r="AZ7" s="141">
        <f>RANK(AY7,$AY$7:$AY$26,0)</f>
        <v>18</v>
      </c>
      <c r="BA7" s="117">
        <f>($AY$27-AY7)/($AY$27-$AY$28)</f>
        <v>0.95942940409540622</v>
      </c>
      <c r="BB7" s="165">
        <v>46.4</v>
      </c>
      <c r="BC7" s="141">
        <f>RANK(BB7,$BB$7:$BB$26,0)</f>
        <v>16</v>
      </c>
      <c r="BD7" s="149">
        <f>($BB$27-BB7)/($BB$27-$BB$28)</f>
        <v>0.76106934001670834</v>
      </c>
      <c r="BE7" s="177">
        <v>3349.1371280579133</v>
      </c>
      <c r="BF7" s="141">
        <f>RANK(BE7,$BE$7:$BE$26,0)</f>
        <v>10</v>
      </c>
      <c r="BG7" s="178">
        <f>($BE$27-BE7)/($BE$27-$BE$28)</f>
        <v>0.64388274887417674</v>
      </c>
      <c r="BH7" s="190">
        <v>0</v>
      </c>
      <c r="BI7" s="133">
        <f>(BH7-$BH$28)/($BH$27-$BH$28)</f>
        <v>0</v>
      </c>
      <c r="BJ7" s="177">
        <v>135.61043313417173</v>
      </c>
      <c r="BK7" s="148">
        <f>RANK(BJ7,BJ$7:BJ$26,0)</f>
        <v>10</v>
      </c>
      <c r="BL7" s="149">
        <f>($BJ$27-BJ7)/($BJ$27-$BJ$28)</f>
        <v>0.42972712514635147</v>
      </c>
      <c r="BM7" s="155">
        <v>60.806384510951986</v>
      </c>
      <c r="BN7" s="148">
        <f>RANK(BM7,$BM$7:$BM$26,1)</f>
        <v>13</v>
      </c>
      <c r="BO7" s="149">
        <f>(BM7-$BM$28)/($BM$27-$BM$28)</f>
        <v>0.38910341697877621</v>
      </c>
      <c r="BP7" s="138">
        <v>9.0909090909090917</v>
      </c>
      <c r="BQ7" s="141">
        <v>1</v>
      </c>
      <c r="BR7" s="140">
        <f>(BP7-$BP$28)/($BP$27-$BP$28)</f>
        <v>0.38181818181818189</v>
      </c>
      <c r="BS7" s="125">
        <v>124.40547722618101</v>
      </c>
      <c r="BT7" s="126">
        <f>RANK(BS7,$BS$7:$BS$26,0)</f>
        <v>6</v>
      </c>
      <c r="BU7" s="127">
        <f>($BS$27-BS7)/($BS$27-$BS$28)</f>
        <v>0.37961103683131853</v>
      </c>
      <c r="BV7" s="170">
        <v>56</v>
      </c>
      <c r="BW7" s="126">
        <f>RANK(BV7,$BV$7:$BV$26,0)</f>
        <v>10</v>
      </c>
      <c r="BX7" s="133">
        <f>($BV$27-BV7)/($BV$27-$BV$28)</f>
        <v>0.56896551724137934</v>
      </c>
      <c r="BY7" s="131">
        <v>0</v>
      </c>
      <c r="BZ7" s="132">
        <f>RANK(BY7,$BY$7:$BY$26,1)</f>
        <v>1</v>
      </c>
      <c r="CA7" s="133">
        <f>(BY7-$BY$28)/($BY$27-$BY$28)</f>
        <v>0</v>
      </c>
      <c r="CB7" s="194">
        <v>10.1</v>
      </c>
      <c r="CC7" s="132">
        <f>RANK(CB7,$CB$7:$CB$26,0)</f>
        <v>16</v>
      </c>
      <c r="CD7" s="133">
        <f>($CB$27-CB7)/($CB$27-$CB$28)</f>
        <v>0.84090909090909105</v>
      </c>
      <c r="CE7" s="168">
        <v>10.869565217391305</v>
      </c>
      <c r="CF7" s="132">
        <f>RANK(CE7,$CE$7:$CE$26,1)</f>
        <v>17</v>
      </c>
      <c r="CG7" s="169">
        <f>(CE7-$CE$28)/($CE$27-$CE$28)</f>
        <v>0.45393306003040973</v>
      </c>
      <c r="CH7" s="179">
        <v>90.900072980805348</v>
      </c>
      <c r="CI7" s="188">
        <f>RANK(CH7,$CH$7:$CH$26,0)</f>
        <v>4</v>
      </c>
      <c r="CJ7" s="169">
        <f>($CH$27-CH7)/($CH$27-$CH$28)</f>
        <v>0.23295980910848821</v>
      </c>
      <c r="CK7" s="114">
        <f>(D7+G7+J7+M7+P7+S7+Y7+AC7+AF7+AI7+AL7+AO7+AR7+AU7+BA7+BD7+BG7+BI7+BL7+BO7+BR7+CA7+CD7+CG7+CJ7+AX7+BU7+BX7)/29</f>
        <v>0.51539880823800588</v>
      </c>
      <c r="CL7" s="115">
        <f>RANK(CK7,CK$7:CK$26,1)</f>
        <v>12</v>
      </c>
      <c r="CM7" s="73"/>
      <c r="CN7" s="65"/>
      <c r="CO7" s="62"/>
      <c r="CP7" s="65"/>
    </row>
    <row r="8" spans="1:96" s="2" customFormat="1" ht="21.75" thickBot="1">
      <c r="A8" s="113" t="s">
        <v>3</v>
      </c>
      <c r="B8" s="151">
        <v>1179.0987426453157</v>
      </c>
      <c r="C8" s="116">
        <f t="shared" si="0"/>
        <v>16</v>
      </c>
      <c r="D8" s="117">
        <f>($B$27-B8)/($B$27-$B$28)</f>
        <v>0.65308156000362072</v>
      </c>
      <c r="E8" s="145">
        <v>111.87161478125918</v>
      </c>
      <c r="F8" s="116">
        <f t="shared" ref="F8:F26" si="3">RANK(E8,$E$7:$E$26,0)</f>
        <v>3</v>
      </c>
      <c r="G8" s="117">
        <f t="shared" ref="G8:G26" si="4">($E$27-E8)/($E$27-$E$28)</f>
        <v>0.47049556020424066</v>
      </c>
      <c r="H8" s="143">
        <v>158.55055265676268</v>
      </c>
      <c r="I8" s="116">
        <f t="shared" si="1"/>
        <v>11</v>
      </c>
      <c r="J8" s="140">
        <f t="shared" ref="J8:J26" si="5">($H$27-H8)/($H$27-$H$28)</f>
        <v>0.60195879467405256</v>
      </c>
      <c r="K8" s="184">
        <v>564.19000000000005</v>
      </c>
      <c r="L8" s="148">
        <f t="shared" ref="L8:L26" si="6">RANK(K8,$K$7:$K$26,1)</f>
        <v>3</v>
      </c>
      <c r="M8" s="149">
        <f t="shared" ref="M8:M24" si="7">(K8-$K$28)/($K$27-$K$28)</f>
        <v>2.1139626864304345E-2</v>
      </c>
      <c r="N8" s="179">
        <v>133.95142334813269</v>
      </c>
      <c r="O8" s="180">
        <f t="shared" ref="O8:O26" si="8">RANK(N8,$N$7:$N$26,1)</f>
        <v>14</v>
      </c>
      <c r="P8" s="136">
        <f t="shared" ref="P8:P26" si="9">(N8-$N$28)/($N$27-$N$28)</f>
        <v>0.29474167276660435</v>
      </c>
      <c r="Q8" s="172">
        <v>58.7</v>
      </c>
      <c r="R8" s="174">
        <f>RANK(Q8,$Q$7:$Q$26,0)</f>
        <v>16</v>
      </c>
      <c r="S8" s="173">
        <f t="shared" ref="S8:S26" si="10">($Q$27-Q8)/($Q$27-$Q$28)</f>
        <v>0.55334538878842665</v>
      </c>
      <c r="T8" s="134">
        <v>100</v>
      </c>
      <c r="U8" s="135">
        <f>RANK(T8,$T$7:$T$26,0)</f>
        <v>1</v>
      </c>
      <c r="V8" s="136">
        <f t="shared" ref="V8:V26" si="11">($T$27-T8)/($T$27-$T$28)</f>
        <v>0</v>
      </c>
      <c r="W8" s="157">
        <v>4.8</v>
      </c>
      <c r="X8" s="158">
        <f t="shared" ref="X8:X26" si="12">RANK(W8,$W$7:$W$26,0)</f>
        <v>11</v>
      </c>
      <c r="Y8" s="159">
        <f t="shared" ref="Y8:Y26" si="13">($W$27-W8)/($W$27-$W$28)</f>
        <v>0.76923076923076927</v>
      </c>
      <c r="Z8" s="85">
        <v>52.696934419868072</v>
      </c>
      <c r="AA8" s="160">
        <v>46.01</v>
      </c>
      <c r="AB8" s="161">
        <f t="shared" si="2"/>
        <v>18</v>
      </c>
      <c r="AC8" s="159">
        <f t="shared" ref="AC8:AC26" si="14">($AA$27-AA8)/($AA$27-$AA$28)</f>
        <v>0.8494336060415355</v>
      </c>
      <c r="AD8" s="192">
        <v>12683.1</v>
      </c>
      <c r="AE8" s="141">
        <f t="shared" ref="AE8:AE26" si="15">RANK(AD8,$AD$7:$AD$26,0)</f>
        <v>10</v>
      </c>
      <c r="AF8" s="117">
        <f t="shared" ref="AF8:AF26" si="16">($AD$27-AD8)/($AD$27-$AD$28)</f>
        <v>0.77395637987165355</v>
      </c>
      <c r="AG8" s="138">
        <v>138.42684231659445</v>
      </c>
      <c r="AH8" s="141">
        <f t="shared" ref="AH8:AH26" si="17">RANK(AG8,$AG$7:$AG$26,0)</f>
        <v>6</v>
      </c>
      <c r="AI8" s="117">
        <f t="shared" ref="AI8:AI26" si="18">($AG$27-AG8)/($AG$27-$AG$28)</f>
        <v>0.54722710585567402</v>
      </c>
      <c r="AJ8" s="164">
        <v>1239</v>
      </c>
      <c r="AK8" s="141">
        <f t="shared" ref="AK8:AK26" si="19">RANK(AJ8,$AJ$7:$AJ$26,0)</f>
        <v>8</v>
      </c>
      <c r="AL8" s="117">
        <f t="shared" ref="AL8:AL26" si="20">($AJ$27-AJ8)/($AJ$27-$AJ$28)</f>
        <v>0.7688009313154831</v>
      </c>
      <c r="AM8" s="138">
        <v>130.714954888043</v>
      </c>
      <c r="AN8" s="141">
        <f t="shared" ref="AN8:AN26" si="21">RANK(AM8,$AM$7:$AM$26,0)</f>
        <v>8</v>
      </c>
      <c r="AO8" s="117">
        <f t="shared" ref="AO8:AO26" si="22">($AM$27-AM8)/($AM$27-$AM$28)</f>
        <v>0.5290961011550398</v>
      </c>
      <c r="AP8" s="165">
        <v>1614</v>
      </c>
      <c r="AQ8" s="141">
        <f t="shared" ref="AQ8:AQ26" si="23">RANK(AP8,$AP$7:$AP$26,0)</f>
        <v>1</v>
      </c>
      <c r="AR8" s="117">
        <f t="shared" ref="AR8:AR26" si="24">($AP$27-AP8)/($AP$27-$AP$28)</f>
        <v>0</v>
      </c>
      <c r="AS8" s="165">
        <v>91.4</v>
      </c>
      <c r="AT8" s="141">
        <f t="shared" ref="AT8:AT26" si="25">RANK(AS8,$AS$7:$AS$26,0)</f>
        <v>19</v>
      </c>
      <c r="AU8" s="117">
        <f t="shared" ref="AU8:AU26" si="26">($AS$27-AS8)/($AS$27-$AS$28)</f>
        <v>0.89005235602094201</v>
      </c>
      <c r="AV8" s="138">
        <v>79370</v>
      </c>
      <c r="AW8" s="116">
        <f t="shared" ref="AW8:AW26" si="27">RANK(AV8,$AV$7:$AV$26,0)</f>
        <v>7</v>
      </c>
      <c r="AX8" s="117">
        <f t="shared" ref="AX8:AX26" si="28">($AV$27-AV8)/($AV$27-$AV$28)</f>
        <v>0.93374344225364925</v>
      </c>
      <c r="AY8" s="165">
        <v>495.7</v>
      </c>
      <c r="AZ8" s="141">
        <f t="shared" ref="AZ8:AZ26" si="29">RANK(AY8,$AY$7:$AY$26,0)</f>
        <v>11</v>
      </c>
      <c r="BA8" s="117">
        <f t="shared" ref="BA8:BA26" si="30">($AY$27-AY8)/($AY$27-$AY$28)</f>
        <v>0.84531022317662408</v>
      </c>
      <c r="BB8" s="165">
        <v>56.2</v>
      </c>
      <c r="BC8" s="141">
        <f t="shared" ref="BC8:BC26" si="31">RANK(BB8,$BB$7:$BB$26,0)</f>
        <v>13</v>
      </c>
      <c r="BD8" s="149">
        <f t="shared" ref="BD8:BD26" si="32">($BB$27-BB8)/($BB$27-$BB$28)</f>
        <v>0.67919799498746858</v>
      </c>
      <c r="BE8" s="177">
        <v>3048.3750047725107</v>
      </c>
      <c r="BF8" s="141">
        <f t="shared" ref="BF8:BF26" si="33">RANK(BE8,$BE$7:$BE$26,0)</f>
        <v>15</v>
      </c>
      <c r="BG8" s="178">
        <f t="shared" ref="BG8:BG26" si="34">($BE$27-BE8)/($BE$27-$BE$28)</f>
        <v>0.80174638547733945</v>
      </c>
      <c r="BH8" s="190">
        <v>0.20248318193477949</v>
      </c>
      <c r="BI8" s="133">
        <f t="shared" ref="BI8:BI26" si="35">(BH8-$BH$28)/($BH$27-$BH$28)</f>
        <v>2.2341952862608722E-3</v>
      </c>
      <c r="BJ8" s="177">
        <v>135.51502608545681</v>
      </c>
      <c r="BK8" s="148">
        <f t="shared" ref="BK8:BK26" si="36">RANK(BJ8,BJ$7:BJ$26,0)</f>
        <v>11</v>
      </c>
      <c r="BL8" s="149">
        <f t="shared" ref="BL8:BL26" si="37">($BJ$27-BJ8)/($BJ$27-$BJ$28)</f>
        <v>0.4303874675336396</v>
      </c>
      <c r="BM8" s="156">
        <v>53.059879643831756</v>
      </c>
      <c r="BN8" s="148">
        <f t="shared" ref="BN8:BN26" si="38">RANK(BM8,$BM$7:$BM$26,1)</f>
        <v>12</v>
      </c>
      <c r="BO8" s="149">
        <f t="shared" ref="BO8:BO26" si="39">(BM8-$BM$28)/($BM$27-$BM$28)</f>
        <v>0.33953310396507763</v>
      </c>
      <c r="BP8" s="138">
        <v>17.647058823529413</v>
      </c>
      <c r="BQ8" s="141">
        <f t="shared" ref="BQ8:BQ26" si="40">RANK(BP8,$BP$7:$BP$26,1)</f>
        <v>19</v>
      </c>
      <c r="BR8" s="140">
        <f t="shared" ref="BR8:BR26" si="41">(BP8-$BP$28)/($BP$27-$BP$28)</f>
        <v>0.74117647058823544</v>
      </c>
      <c r="BS8" s="125">
        <v>165.13603242357607</v>
      </c>
      <c r="BT8" s="128">
        <f>RANK(BS8,$BS$7:$BS$26,0)</f>
        <v>1</v>
      </c>
      <c r="BU8" s="127">
        <f t="shared" ref="BU8:BU26" si="42">($BS$27-BS8)/($BS$27-$BS$28)</f>
        <v>0</v>
      </c>
      <c r="BV8" s="171">
        <v>53</v>
      </c>
      <c r="BW8" s="126">
        <f t="shared" ref="BW8:BW26" si="43">RANK(BV8,$BV$7:$BV$26,0)</f>
        <v>12</v>
      </c>
      <c r="BX8" s="133">
        <f t="shared" ref="BX8:BX26" si="44">($BV$27-BV8)/($BV$27-$BV$28)</f>
        <v>0.62068965517241381</v>
      </c>
      <c r="BY8" s="131">
        <v>0</v>
      </c>
      <c r="BZ8" s="132">
        <f t="shared" ref="BZ8:BZ26" si="45">RANK(BY8,$BY$7:$BY$26,1)</f>
        <v>1</v>
      </c>
      <c r="CA8" s="133">
        <f t="shared" ref="CA8:CA26" si="46">(BY8-$BY$28)/($BY$27-$BY$28)</f>
        <v>0</v>
      </c>
      <c r="CB8" s="194">
        <v>11.9</v>
      </c>
      <c r="CC8" s="132">
        <f t="shared" ref="CC8:CC26" si="47">RANK(CB8,$CB$7:$CB$26,0)</f>
        <v>7</v>
      </c>
      <c r="CD8" s="133">
        <f t="shared" ref="CD8:CD26" si="48">($CB$27-CB8)/($CB$27-$CB$28)</f>
        <v>0.43181818181818188</v>
      </c>
      <c r="CE8" s="168">
        <v>7.2639225181598057</v>
      </c>
      <c r="CF8" s="132">
        <f t="shared" ref="CF8:CF26" si="49">RANK(CE8,$CE$7:$CE$26,1)</f>
        <v>9</v>
      </c>
      <c r="CG8" s="169">
        <f t="shared" ref="CG8:CG26" si="50">(CE8-$CE$28)/($CE$27-$CE$28)</f>
        <v>0.25979125378139484</v>
      </c>
      <c r="CH8" s="179">
        <v>84.264903973004124</v>
      </c>
      <c r="CI8" s="188">
        <f t="shared" ref="CI8:CI26" si="51">RANK(CH8,$CH$7:$CH$26,0)</f>
        <v>8</v>
      </c>
      <c r="CJ8" s="169">
        <f t="shared" ref="CJ8:CJ26" si="52">($CH$27-CH8)/($CH$27-$CH$28)</f>
        <v>0.40282135878899633</v>
      </c>
      <c r="CK8" s="114">
        <f t="shared" ref="CK8:CK26" si="53">(D8+G8+J8+M8+P8+S8+Y8+AC8+AF8+AI8+AL8+AO8+AR8+AU8+BA8+BD8+BG8+BI8+BL8+BO8+BR8+CA8+CD8+CG8+CJ8+AX8+BU8+BX8)/29</f>
        <v>0.49003481329729753</v>
      </c>
      <c r="CL8" s="115">
        <f t="shared" ref="CL8:CL26" si="54">RANK(CK8,CK$7:CK$26,1)</f>
        <v>10</v>
      </c>
      <c r="CM8" s="73"/>
      <c r="CN8" s="65"/>
      <c r="CO8" s="62"/>
      <c r="CP8" s="65"/>
    </row>
    <row r="9" spans="1:96" s="2" customFormat="1" ht="21.75" thickBot="1">
      <c r="A9" s="113" t="s">
        <v>4</v>
      </c>
      <c r="B9" s="151">
        <v>1531.6236265675398</v>
      </c>
      <c r="C9" s="116">
        <f t="shared" si="0"/>
        <v>6</v>
      </c>
      <c r="D9" s="117">
        <f>($B$27-B9)/($B$27-$B$28)</f>
        <v>0.44552033846758127</v>
      </c>
      <c r="E9" s="145">
        <v>112.89847024969357</v>
      </c>
      <c r="F9" s="116">
        <f t="shared" si="3"/>
        <v>2</v>
      </c>
      <c r="G9" s="117">
        <f t="shared" si="4"/>
        <v>0.44468381006021263</v>
      </c>
      <c r="H9" s="143">
        <v>186.63221726130982</v>
      </c>
      <c r="I9" s="116">
        <f t="shared" si="1"/>
        <v>2</v>
      </c>
      <c r="J9" s="140">
        <f t="shared" si="5"/>
        <v>0.12539522774377235</v>
      </c>
      <c r="K9" s="184">
        <v>1357.01</v>
      </c>
      <c r="L9" s="148">
        <f t="shared" si="6"/>
        <v>8</v>
      </c>
      <c r="M9" s="149">
        <f t="shared" si="7"/>
        <v>5.8385546617532855E-2</v>
      </c>
      <c r="N9" s="179">
        <v>150.91974731972064</v>
      </c>
      <c r="O9" s="180">
        <f t="shared" si="8"/>
        <v>17</v>
      </c>
      <c r="P9" s="136">
        <f t="shared" si="9"/>
        <v>0.33963070484442942</v>
      </c>
      <c r="Q9" s="172">
        <v>75</v>
      </c>
      <c r="R9" s="135">
        <f t="shared" ref="R9:R26" si="55">RANK(Q9,$Q$7:$Q$26,0)</f>
        <v>6</v>
      </c>
      <c r="S9" s="173">
        <f t="shared" si="10"/>
        <v>0.25858951175406869</v>
      </c>
      <c r="T9" s="134">
        <v>100</v>
      </c>
      <c r="U9" s="135">
        <f t="shared" ref="U9:U26" si="56">RANK(T9,$T$7:$T$26,0)</f>
        <v>1</v>
      </c>
      <c r="V9" s="136">
        <f t="shared" si="11"/>
        <v>0</v>
      </c>
      <c r="W9" s="157">
        <v>4.3</v>
      </c>
      <c r="X9" s="158">
        <f t="shared" si="12"/>
        <v>13</v>
      </c>
      <c r="Y9" s="159">
        <f t="shared" si="13"/>
        <v>0.89743589743589747</v>
      </c>
      <c r="Z9" s="85">
        <v>42.906759670627054</v>
      </c>
      <c r="AA9" s="162">
        <v>100</v>
      </c>
      <c r="AB9" s="161">
        <f t="shared" si="2"/>
        <v>1</v>
      </c>
      <c r="AC9" s="159">
        <f t="shared" si="14"/>
        <v>0</v>
      </c>
      <c r="AD9" s="192">
        <v>15679.3</v>
      </c>
      <c r="AE9" s="141">
        <f t="shared" si="15"/>
        <v>9</v>
      </c>
      <c r="AF9" s="117">
        <f t="shared" si="16"/>
        <v>0.7188156202093221</v>
      </c>
      <c r="AG9" s="138">
        <v>108.59553184134111</v>
      </c>
      <c r="AH9" s="141">
        <f t="shared" si="17"/>
        <v>14</v>
      </c>
      <c r="AI9" s="117">
        <f t="shared" si="18"/>
        <v>0.71052279788538897</v>
      </c>
      <c r="AJ9" s="164">
        <v>3443</v>
      </c>
      <c r="AK9" s="141">
        <f t="shared" si="19"/>
        <v>4</v>
      </c>
      <c r="AL9" s="117">
        <f t="shared" si="20"/>
        <v>0.25564610011641442</v>
      </c>
      <c r="AM9" s="138">
        <v>138.34598792616833</v>
      </c>
      <c r="AN9" s="141">
        <f t="shared" si="21"/>
        <v>7</v>
      </c>
      <c r="AO9" s="117">
        <f t="shared" si="22"/>
        <v>0.49158808540465165</v>
      </c>
      <c r="AP9" s="165">
        <v>270.2</v>
      </c>
      <c r="AQ9" s="141">
        <f t="shared" si="23"/>
        <v>7</v>
      </c>
      <c r="AR9" s="117">
        <f t="shared" si="24"/>
        <v>0.83310601363918158</v>
      </c>
      <c r="AS9" s="165">
        <v>103.8</v>
      </c>
      <c r="AT9" s="141">
        <f t="shared" si="25"/>
        <v>4</v>
      </c>
      <c r="AU9" s="117">
        <f t="shared" si="26"/>
        <v>0.24083769633507887</v>
      </c>
      <c r="AV9" s="138">
        <v>44414.879999999997</v>
      </c>
      <c r="AW9" s="116">
        <f t="shared" si="27"/>
        <v>11</v>
      </c>
      <c r="AX9" s="117">
        <f t="shared" si="28"/>
        <v>0.96292330777980051</v>
      </c>
      <c r="AY9" s="165">
        <v>999</v>
      </c>
      <c r="AZ9" s="141">
        <f t="shared" si="29"/>
        <v>6</v>
      </c>
      <c r="BA9" s="117">
        <f t="shared" si="30"/>
        <v>0.65231229388756806</v>
      </c>
      <c r="BB9" s="165">
        <v>52.8</v>
      </c>
      <c r="BC9" s="141">
        <f t="shared" si="31"/>
        <v>15</v>
      </c>
      <c r="BD9" s="149">
        <f t="shared" si="32"/>
        <v>0.70760233918128657</v>
      </c>
      <c r="BE9" s="177">
        <v>4040.6532190040652</v>
      </c>
      <c r="BF9" s="141">
        <f t="shared" si="33"/>
        <v>5</v>
      </c>
      <c r="BG9" s="178">
        <f t="shared" si="34"/>
        <v>0.28092067208775673</v>
      </c>
      <c r="BH9" s="190">
        <v>0</v>
      </c>
      <c r="BI9" s="133">
        <f t="shared" si="35"/>
        <v>0</v>
      </c>
      <c r="BJ9" s="177">
        <v>170.88030563957108</v>
      </c>
      <c r="BK9" s="148">
        <f t="shared" si="36"/>
        <v>4</v>
      </c>
      <c r="BL9" s="149">
        <f t="shared" si="37"/>
        <v>0.18561317210754152</v>
      </c>
      <c r="BM9" s="156">
        <v>0</v>
      </c>
      <c r="BN9" s="148">
        <f t="shared" si="38"/>
        <v>1</v>
      </c>
      <c r="BO9" s="149">
        <f t="shared" si="39"/>
        <v>0</v>
      </c>
      <c r="BP9" s="138">
        <v>0</v>
      </c>
      <c r="BQ9" s="141">
        <f t="shared" si="40"/>
        <v>1</v>
      </c>
      <c r="BR9" s="140">
        <f t="shared" si="41"/>
        <v>0</v>
      </c>
      <c r="BS9" s="125">
        <v>87.697717833316446</v>
      </c>
      <c r="BT9" s="128">
        <f t="shared" ref="BT9:BT26" si="57">RANK(BS9,$BS$7:$BS$26,0)</f>
        <v>18</v>
      </c>
      <c r="BU9" s="127">
        <f t="shared" si="42"/>
        <v>0.72172939331694497</v>
      </c>
      <c r="BV9" s="171">
        <v>61</v>
      </c>
      <c r="BW9" s="126">
        <f t="shared" si="43"/>
        <v>7</v>
      </c>
      <c r="BX9" s="133">
        <f t="shared" si="44"/>
        <v>0.48275862068965519</v>
      </c>
      <c r="BY9" s="131">
        <v>0</v>
      </c>
      <c r="BZ9" s="132">
        <f t="shared" si="45"/>
        <v>1</v>
      </c>
      <c r="CA9" s="133">
        <f t="shared" si="46"/>
        <v>0</v>
      </c>
      <c r="CB9" s="194">
        <v>11.4</v>
      </c>
      <c r="CC9" s="132">
        <f t="shared" si="47"/>
        <v>12</v>
      </c>
      <c r="CD9" s="133">
        <f t="shared" si="48"/>
        <v>0.54545454545454553</v>
      </c>
      <c r="CE9" s="168">
        <v>8.5714285714285712</v>
      </c>
      <c r="CF9" s="132">
        <f t="shared" si="49"/>
        <v>10</v>
      </c>
      <c r="CG9" s="169">
        <f t="shared" si="50"/>
        <v>0.3301924576824975</v>
      </c>
      <c r="CH9" s="179">
        <v>76.471003207093588</v>
      </c>
      <c r="CI9" s="188">
        <f t="shared" si="51"/>
        <v>16</v>
      </c>
      <c r="CJ9" s="169">
        <f t="shared" si="52"/>
        <v>0.6023466550696368</v>
      </c>
      <c r="CK9" s="114">
        <f t="shared" si="53"/>
        <v>0.38937968302657805</v>
      </c>
      <c r="CL9" s="115">
        <f t="shared" si="54"/>
        <v>4</v>
      </c>
      <c r="CM9" s="73"/>
      <c r="CN9" s="65"/>
      <c r="CO9" s="62"/>
      <c r="CP9" s="65"/>
    </row>
    <row r="10" spans="1:96" s="2" customFormat="1" ht="21.75" thickBot="1">
      <c r="A10" s="113" t="s">
        <v>5</v>
      </c>
      <c r="B10" s="151">
        <v>609.9686605696229</v>
      </c>
      <c r="C10" s="116">
        <f t="shared" si="0"/>
        <v>19</v>
      </c>
      <c r="D10" s="117">
        <f>($B$27-B10)/($B$27-$B$28)</f>
        <v>0.98817658573405842</v>
      </c>
      <c r="E10" s="145">
        <v>106.7618194651444</v>
      </c>
      <c r="F10" s="116">
        <f t="shared" si="3"/>
        <v>7</v>
      </c>
      <c r="G10" s="117">
        <f t="shared" si="4"/>
        <v>0.59893891376379449</v>
      </c>
      <c r="H10" s="143">
        <v>165.54593794389035</v>
      </c>
      <c r="I10" s="116">
        <f t="shared" si="1"/>
        <v>6</v>
      </c>
      <c r="J10" s="140">
        <f t="shared" si="5"/>
        <v>0.48324269249735513</v>
      </c>
      <c r="K10" s="184">
        <v>1686.43</v>
      </c>
      <c r="L10" s="148">
        <f t="shared" si="6"/>
        <v>9</v>
      </c>
      <c r="M10" s="149">
        <f t="shared" si="7"/>
        <v>7.3861380836029542E-2</v>
      </c>
      <c r="N10" s="179">
        <v>148.123457440735</v>
      </c>
      <c r="O10" s="180">
        <f t="shared" si="8"/>
        <v>16</v>
      </c>
      <c r="P10" s="136">
        <f t="shared" si="9"/>
        <v>0.33223323021541701</v>
      </c>
      <c r="Q10" s="172">
        <v>35</v>
      </c>
      <c r="R10" s="135">
        <f t="shared" si="55"/>
        <v>19</v>
      </c>
      <c r="S10" s="173">
        <f t="shared" si="10"/>
        <v>0.98191681735985537</v>
      </c>
      <c r="T10" s="134">
        <v>100</v>
      </c>
      <c r="U10" s="135">
        <f t="shared" si="56"/>
        <v>1</v>
      </c>
      <c r="V10" s="136">
        <f t="shared" si="11"/>
        <v>0</v>
      </c>
      <c r="W10" s="157">
        <v>3.9</v>
      </c>
      <c r="X10" s="158">
        <f t="shared" si="12"/>
        <v>20</v>
      </c>
      <c r="Y10" s="159">
        <f t="shared" si="13"/>
        <v>1</v>
      </c>
      <c r="Z10" s="85">
        <v>41.375981982465078</v>
      </c>
      <c r="AA10" s="160">
        <v>85.87</v>
      </c>
      <c r="AB10" s="161">
        <f t="shared" si="2"/>
        <v>5</v>
      </c>
      <c r="AC10" s="159">
        <f t="shared" si="14"/>
        <v>0.22230962869729382</v>
      </c>
      <c r="AD10" s="192">
        <v>1306.3</v>
      </c>
      <c r="AE10" s="141">
        <f t="shared" si="15"/>
        <v>17</v>
      </c>
      <c r="AF10" s="117">
        <f t="shared" si="16"/>
        <v>0.98333005136434815</v>
      </c>
      <c r="AG10" s="138">
        <v>145.51264352033576</v>
      </c>
      <c r="AH10" s="141">
        <f t="shared" si="17"/>
        <v>3</v>
      </c>
      <c r="AI10" s="117">
        <f t="shared" si="18"/>
        <v>0.50843964420159127</v>
      </c>
      <c r="AJ10" s="164">
        <v>288</v>
      </c>
      <c r="AK10" s="141">
        <f t="shared" si="19"/>
        <v>18</v>
      </c>
      <c r="AL10" s="117">
        <f t="shared" si="20"/>
        <v>0.99022118742724097</v>
      </c>
      <c r="AM10" s="138">
        <v>61.979869454899948</v>
      </c>
      <c r="AN10" s="141">
        <f t="shared" si="21"/>
        <v>17</v>
      </c>
      <c r="AO10" s="117">
        <f t="shared" si="22"/>
        <v>0.86694245225194844</v>
      </c>
      <c r="AP10" s="165">
        <v>39.5</v>
      </c>
      <c r="AQ10" s="141">
        <f t="shared" si="23"/>
        <v>14</v>
      </c>
      <c r="AR10" s="117">
        <f t="shared" si="24"/>
        <v>0.97613143211407316</v>
      </c>
      <c r="AS10" s="165">
        <v>89.3</v>
      </c>
      <c r="AT10" s="141">
        <f t="shared" si="25"/>
        <v>20</v>
      </c>
      <c r="AU10" s="117">
        <f t="shared" si="26"/>
        <v>1</v>
      </c>
      <c r="AV10" s="138">
        <v>87463.679999999993</v>
      </c>
      <c r="AW10" s="116">
        <f t="shared" si="27"/>
        <v>6</v>
      </c>
      <c r="AX10" s="117">
        <f t="shared" si="28"/>
        <v>0.92698699301211618</v>
      </c>
      <c r="AY10" s="165">
        <v>486.1</v>
      </c>
      <c r="AZ10" s="141">
        <f t="shared" si="29"/>
        <v>12</v>
      </c>
      <c r="BA10" s="117">
        <f t="shared" si="30"/>
        <v>0.84899148707722993</v>
      </c>
      <c r="BB10" s="165">
        <v>36.9</v>
      </c>
      <c r="BC10" s="141">
        <f t="shared" si="31"/>
        <v>17</v>
      </c>
      <c r="BD10" s="149">
        <f t="shared" si="32"/>
        <v>0.84043441938178776</v>
      </c>
      <c r="BE10" s="177">
        <v>2859.192725928664</v>
      </c>
      <c r="BF10" s="141">
        <f t="shared" si="33"/>
        <v>18</v>
      </c>
      <c r="BG10" s="178">
        <f t="shared" si="34"/>
        <v>0.90104413677969808</v>
      </c>
      <c r="BH10" s="190">
        <v>0</v>
      </c>
      <c r="BI10" s="133">
        <f t="shared" si="35"/>
        <v>0</v>
      </c>
      <c r="BJ10" s="177">
        <v>72.539346328122903</v>
      </c>
      <c r="BK10" s="148">
        <f t="shared" si="36"/>
        <v>19</v>
      </c>
      <c r="BL10" s="149">
        <f t="shared" si="37"/>
        <v>0.8662620834261554</v>
      </c>
      <c r="BM10" s="156">
        <v>0</v>
      </c>
      <c r="BN10" s="148">
        <f t="shared" si="38"/>
        <v>1</v>
      </c>
      <c r="BO10" s="149">
        <f t="shared" si="39"/>
        <v>0</v>
      </c>
      <c r="BP10" s="138">
        <v>0</v>
      </c>
      <c r="BQ10" s="141">
        <f t="shared" si="40"/>
        <v>1</v>
      </c>
      <c r="BR10" s="140">
        <f t="shared" si="41"/>
        <v>0</v>
      </c>
      <c r="BS10" s="125">
        <v>99.337748344370866</v>
      </c>
      <c r="BT10" s="128">
        <f t="shared" si="57"/>
        <v>13</v>
      </c>
      <c r="BU10" s="127">
        <f t="shared" si="42"/>
        <v>0.61324366240473416</v>
      </c>
      <c r="BV10" s="171">
        <v>52</v>
      </c>
      <c r="BW10" s="126">
        <f t="shared" si="43"/>
        <v>13</v>
      </c>
      <c r="BX10" s="133">
        <f t="shared" si="44"/>
        <v>0.63793103448275867</v>
      </c>
      <c r="BY10" s="131">
        <v>0</v>
      </c>
      <c r="BZ10" s="132">
        <f t="shared" si="45"/>
        <v>1</v>
      </c>
      <c r="CA10" s="133">
        <f t="shared" si="46"/>
        <v>0</v>
      </c>
      <c r="CB10" s="194">
        <v>10.1</v>
      </c>
      <c r="CC10" s="132">
        <f t="shared" si="47"/>
        <v>16</v>
      </c>
      <c r="CD10" s="133">
        <f t="shared" si="48"/>
        <v>0.84090909090909105</v>
      </c>
      <c r="CE10" s="168">
        <v>15.625</v>
      </c>
      <c r="CF10" s="132">
        <f t="shared" si="49"/>
        <v>18</v>
      </c>
      <c r="CG10" s="169">
        <f t="shared" si="50"/>
        <v>0.70998413752397815</v>
      </c>
      <c r="CH10" s="179">
        <v>82.110522225717887</v>
      </c>
      <c r="CI10" s="188">
        <f t="shared" si="51"/>
        <v>11</v>
      </c>
      <c r="CJ10" s="169">
        <f t="shared" si="52"/>
        <v>0.45797392864323566</v>
      </c>
      <c r="CK10" s="114">
        <f t="shared" si="53"/>
        <v>0.60860362034840654</v>
      </c>
      <c r="CL10" s="115">
        <f t="shared" si="54"/>
        <v>19</v>
      </c>
      <c r="CM10" s="73"/>
      <c r="CN10" s="65"/>
      <c r="CO10" s="62"/>
      <c r="CP10" s="65"/>
    </row>
    <row r="11" spans="1:96" s="2" customFormat="1" ht="21.75" thickBot="1">
      <c r="A11" s="113" t="s">
        <v>6</v>
      </c>
      <c r="B11" s="151">
        <v>1194.1052792487944</v>
      </c>
      <c r="C11" s="116">
        <f t="shared" si="0"/>
        <v>15</v>
      </c>
      <c r="D11" s="117">
        <f t="shared" ref="D11:D26" si="58">($B$27-B11)/($B$27-$B$28)</f>
        <v>0.64424594240469257</v>
      </c>
      <c r="E11" s="145">
        <v>97.468703317347078</v>
      </c>
      <c r="F11" s="116">
        <f t="shared" si="3"/>
        <v>16</v>
      </c>
      <c r="G11" s="117">
        <f t="shared" si="4"/>
        <v>0.8325371166658061</v>
      </c>
      <c r="H11" s="143">
        <v>158.15743124352366</v>
      </c>
      <c r="I11" s="116">
        <f t="shared" si="1"/>
        <v>12</v>
      </c>
      <c r="J11" s="140">
        <f t="shared" si="5"/>
        <v>0.60863031310318161</v>
      </c>
      <c r="K11" s="184">
        <v>2223.66</v>
      </c>
      <c r="L11" s="148">
        <f t="shared" si="6"/>
        <v>12</v>
      </c>
      <c r="M11" s="149">
        <f t="shared" si="7"/>
        <v>9.9099928638843482E-2</v>
      </c>
      <c r="N11" s="179">
        <v>36.172306711281657</v>
      </c>
      <c r="O11" s="180">
        <f t="shared" si="8"/>
        <v>2</v>
      </c>
      <c r="P11" s="136">
        <f t="shared" si="9"/>
        <v>3.6070874719468217E-2</v>
      </c>
      <c r="Q11" s="172">
        <v>67</v>
      </c>
      <c r="R11" s="135">
        <f t="shared" si="55"/>
        <v>10</v>
      </c>
      <c r="S11" s="173">
        <f t="shared" si="10"/>
        <v>0.40325497287522599</v>
      </c>
      <c r="T11" s="134">
        <v>100</v>
      </c>
      <c r="U11" s="135">
        <f t="shared" si="56"/>
        <v>1</v>
      </c>
      <c r="V11" s="136">
        <f t="shared" si="11"/>
        <v>0</v>
      </c>
      <c r="W11" s="157">
        <v>4.2</v>
      </c>
      <c r="X11" s="158">
        <f t="shared" si="12"/>
        <v>15</v>
      </c>
      <c r="Y11" s="159">
        <f t="shared" si="13"/>
        <v>0.92307692307692302</v>
      </c>
      <c r="Z11" s="85">
        <v>53.955088895751537</v>
      </c>
      <c r="AA11" s="160">
        <v>96.35</v>
      </c>
      <c r="AB11" s="161">
        <f t="shared" si="2"/>
        <v>3</v>
      </c>
      <c r="AC11" s="159">
        <f t="shared" si="14"/>
        <v>5.7426054122089454E-2</v>
      </c>
      <c r="AD11" s="192">
        <v>18090</v>
      </c>
      <c r="AE11" s="141">
        <f t="shared" si="15"/>
        <v>8</v>
      </c>
      <c r="AF11" s="117">
        <f t="shared" si="16"/>
        <v>0.67445014750456866</v>
      </c>
      <c r="AG11" s="138">
        <v>110.0269066652519</v>
      </c>
      <c r="AH11" s="141">
        <f t="shared" si="17"/>
        <v>13</v>
      </c>
      <c r="AI11" s="117">
        <f t="shared" si="18"/>
        <v>0.70268749535591013</v>
      </c>
      <c r="AJ11" s="164">
        <v>776</v>
      </c>
      <c r="AK11" s="141">
        <f t="shared" si="19"/>
        <v>13</v>
      </c>
      <c r="AL11" s="117">
        <f t="shared" si="20"/>
        <v>0.87660069848661237</v>
      </c>
      <c r="AM11" s="138">
        <v>122.83067727822412</v>
      </c>
      <c r="AN11" s="141">
        <f t="shared" si="21"/>
        <v>10</v>
      </c>
      <c r="AO11" s="117">
        <f t="shared" si="22"/>
        <v>0.56784886336849849</v>
      </c>
      <c r="AP11" s="165">
        <v>375.2</v>
      </c>
      <c r="AQ11" s="141">
        <f t="shared" si="23"/>
        <v>6</v>
      </c>
      <c r="AR11" s="117">
        <f t="shared" si="24"/>
        <v>0.76800991940483565</v>
      </c>
      <c r="AS11" s="165">
        <v>100.3</v>
      </c>
      <c r="AT11" s="141">
        <f t="shared" si="25"/>
        <v>13</v>
      </c>
      <c r="AU11" s="117">
        <f t="shared" si="26"/>
        <v>0.42408376963350813</v>
      </c>
      <c r="AV11" s="138">
        <v>11935.83</v>
      </c>
      <c r="AW11" s="116">
        <f t="shared" si="27"/>
        <v>13</v>
      </c>
      <c r="AX11" s="117">
        <f t="shared" si="28"/>
        <v>0.99003619743422411</v>
      </c>
      <c r="AY11" s="165">
        <v>356.6</v>
      </c>
      <c r="AZ11" s="141">
        <f t="shared" si="29"/>
        <v>15</v>
      </c>
      <c r="BA11" s="117">
        <f t="shared" si="30"/>
        <v>0.89865020323644462</v>
      </c>
      <c r="BB11" s="165">
        <v>129.5</v>
      </c>
      <c r="BC11" s="141">
        <f t="shared" si="31"/>
        <v>2</v>
      </c>
      <c r="BD11" s="149">
        <f t="shared" si="32"/>
        <v>6.6833751044277356E-2</v>
      </c>
      <c r="BE11" s="177">
        <v>3021.0738408003481</v>
      </c>
      <c r="BF11" s="141">
        <f t="shared" si="33"/>
        <v>17</v>
      </c>
      <c r="BG11" s="178">
        <f t="shared" si="34"/>
        <v>0.81607618532402781</v>
      </c>
      <c r="BH11" s="190">
        <v>90.629133084267394</v>
      </c>
      <c r="BI11" s="133">
        <f t="shared" si="35"/>
        <v>1</v>
      </c>
      <c r="BJ11" s="177">
        <v>135.23330539256776</v>
      </c>
      <c r="BK11" s="148">
        <f t="shared" si="36"/>
        <v>12</v>
      </c>
      <c r="BL11" s="149">
        <f t="shared" si="37"/>
        <v>0.43233734563380716</v>
      </c>
      <c r="BM11" s="156">
        <v>65.512710548971555</v>
      </c>
      <c r="BN11" s="148">
        <f t="shared" si="38"/>
        <v>14</v>
      </c>
      <c r="BO11" s="149">
        <f t="shared" si="39"/>
        <v>0.41921945754816364</v>
      </c>
      <c r="BP11" s="138">
        <v>0</v>
      </c>
      <c r="BQ11" s="141">
        <f t="shared" si="40"/>
        <v>1</v>
      </c>
      <c r="BR11" s="140">
        <f t="shared" si="41"/>
        <v>0</v>
      </c>
      <c r="BS11" s="125">
        <v>107.35136247996354</v>
      </c>
      <c r="BT11" s="128">
        <f t="shared" si="57"/>
        <v>10</v>
      </c>
      <c r="BU11" s="127">
        <f t="shared" si="42"/>
        <v>0.53855633354227361</v>
      </c>
      <c r="BV11" s="171">
        <v>66</v>
      </c>
      <c r="BW11" s="126">
        <f t="shared" si="43"/>
        <v>4</v>
      </c>
      <c r="BX11" s="133">
        <f t="shared" si="44"/>
        <v>0.39655172413793105</v>
      </c>
      <c r="BY11" s="131">
        <v>0.16</v>
      </c>
      <c r="BZ11" s="132">
        <f t="shared" si="45"/>
        <v>20</v>
      </c>
      <c r="CA11" s="133">
        <f t="shared" si="46"/>
        <v>1</v>
      </c>
      <c r="CB11" s="194">
        <v>9.4</v>
      </c>
      <c r="CC11" s="132">
        <f t="shared" si="47"/>
        <v>20</v>
      </c>
      <c r="CD11" s="133">
        <f t="shared" si="48"/>
        <v>1</v>
      </c>
      <c r="CE11" s="168">
        <v>3.5135135135135136</v>
      </c>
      <c r="CF11" s="132">
        <f t="shared" si="49"/>
        <v>3</v>
      </c>
      <c r="CG11" s="169">
        <f t="shared" si="50"/>
        <v>5.7854667416420411E-2</v>
      </c>
      <c r="CH11" s="179">
        <v>90.697021942864396</v>
      </c>
      <c r="CI11" s="188">
        <f t="shared" si="51"/>
        <v>5</v>
      </c>
      <c r="CJ11" s="169">
        <f t="shared" si="52"/>
        <v>0.23815795310878932</v>
      </c>
      <c r="CK11" s="114">
        <f t="shared" si="53"/>
        <v>0.53352747716505244</v>
      </c>
      <c r="CL11" s="115">
        <f t="shared" si="54"/>
        <v>15</v>
      </c>
      <c r="CM11" s="73"/>
      <c r="CN11" s="65"/>
      <c r="CO11" s="62"/>
      <c r="CP11" s="65"/>
    </row>
    <row r="12" spans="1:96" s="2" customFormat="1" ht="21.75" thickBot="1">
      <c r="A12" s="113" t="s">
        <v>7</v>
      </c>
      <c r="B12" s="151">
        <v>1287.9395445363384</v>
      </c>
      <c r="C12" s="116">
        <f t="shared" si="0"/>
        <v>12</v>
      </c>
      <c r="D12" s="117">
        <f>($B$27-B12)/($B$27-$B$28)</f>
        <v>0.58899777237957629</v>
      </c>
      <c r="E12" s="145">
        <v>97.943997275891775</v>
      </c>
      <c r="F12" s="116">
        <f t="shared" si="3"/>
        <v>15</v>
      </c>
      <c r="G12" s="117">
        <f t="shared" si="4"/>
        <v>0.82058979858644043</v>
      </c>
      <c r="H12" s="143">
        <v>152.48303722277586</v>
      </c>
      <c r="I12" s="116">
        <f t="shared" si="1"/>
        <v>14</v>
      </c>
      <c r="J12" s="140">
        <f t="shared" si="5"/>
        <v>0.70492835998810688</v>
      </c>
      <c r="K12" s="184">
        <v>2478.0700000000002</v>
      </c>
      <c r="L12" s="148">
        <f t="shared" si="6"/>
        <v>14</v>
      </c>
      <c r="M12" s="149">
        <f t="shared" si="7"/>
        <v>0.11105186532613552</v>
      </c>
      <c r="N12" s="179">
        <v>131.85922642643922</v>
      </c>
      <c r="O12" s="180">
        <f t="shared" si="8"/>
        <v>13</v>
      </c>
      <c r="P12" s="136">
        <f t="shared" si="9"/>
        <v>0.28920684829671084</v>
      </c>
      <c r="Q12" s="172">
        <v>77</v>
      </c>
      <c r="R12" s="135">
        <f t="shared" si="55"/>
        <v>5</v>
      </c>
      <c r="S12" s="173">
        <f t="shared" si="10"/>
        <v>0.22242314647377934</v>
      </c>
      <c r="T12" s="134">
        <v>100</v>
      </c>
      <c r="U12" s="135">
        <f t="shared" si="56"/>
        <v>1</v>
      </c>
      <c r="V12" s="136">
        <f t="shared" si="11"/>
        <v>0</v>
      </c>
      <c r="W12" s="157">
        <v>4.2</v>
      </c>
      <c r="X12" s="158">
        <f t="shared" si="12"/>
        <v>15</v>
      </c>
      <c r="Y12" s="159">
        <f t="shared" si="13"/>
        <v>0.92307692307692302</v>
      </c>
      <c r="Z12" s="85">
        <v>11.235191826975328</v>
      </c>
      <c r="AA12" s="160">
        <v>64.900000000000006</v>
      </c>
      <c r="AB12" s="161">
        <f t="shared" si="2"/>
        <v>13</v>
      </c>
      <c r="AC12" s="159">
        <f t="shared" si="14"/>
        <v>0.55223410950283192</v>
      </c>
      <c r="AD12" s="192">
        <v>6742.5</v>
      </c>
      <c r="AE12" s="141">
        <f t="shared" si="15"/>
        <v>11</v>
      </c>
      <c r="AF12" s="117">
        <f t="shared" si="16"/>
        <v>0.88328459456027442</v>
      </c>
      <c r="AG12" s="138">
        <v>116.73720077330158</v>
      </c>
      <c r="AH12" s="141">
        <f t="shared" si="17"/>
        <v>11</v>
      </c>
      <c r="AI12" s="117">
        <f t="shared" si="18"/>
        <v>0.6659555481956978</v>
      </c>
      <c r="AJ12" s="164">
        <v>1185</v>
      </c>
      <c r="AK12" s="141">
        <f t="shared" si="19"/>
        <v>9</v>
      </c>
      <c r="AL12" s="117">
        <f t="shared" si="20"/>
        <v>0.78137369033760185</v>
      </c>
      <c r="AM12" s="138">
        <v>129.68578829807376</v>
      </c>
      <c r="AN12" s="141">
        <f t="shared" si="21"/>
        <v>9</v>
      </c>
      <c r="AO12" s="117">
        <f t="shared" si="22"/>
        <v>0.53415465567491671</v>
      </c>
      <c r="AP12" s="165">
        <v>133.4</v>
      </c>
      <c r="AQ12" s="141">
        <f t="shared" si="23"/>
        <v>11</v>
      </c>
      <c r="AR12" s="117">
        <f t="shared" si="24"/>
        <v>0.91791692498450084</v>
      </c>
      <c r="AS12" s="165">
        <v>104.7</v>
      </c>
      <c r="AT12" s="141">
        <f t="shared" si="25"/>
        <v>3</v>
      </c>
      <c r="AU12" s="117">
        <f t="shared" si="26"/>
        <v>0.19371727748691106</v>
      </c>
      <c r="AV12" s="138">
        <v>1197919.1599999999</v>
      </c>
      <c r="AW12" s="116">
        <f t="shared" si="27"/>
        <v>1</v>
      </c>
      <c r="AX12" s="117">
        <f t="shared" si="28"/>
        <v>0</v>
      </c>
      <c r="AY12" s="165">
        <v>1080.0999999999999</v>
      </c>
      <c r="AZ12" s="141">
        <f t="shared" si="29"/>
        <v>5</v>
      </c>
      <c r="BA12" s="117">
        <f t="shared" si="30"/>
        <v>0.62121328322724145</v>
      </c>
      <c r="BB12" s="165">
        <v>137.5</v>
      </c>
      <c r="BC12" s="141">
        <f t="shared" si="31"/>
        <v>1</v>
      </c>
      <c r="BD12" s="149">
        <f t="shared" si="32"/>
        <v>0</v>
      </c>
      <c r="BE12" s="177">
        <v>3379.221261725459</v>
      </c>
      <c r="BF12" s="141">
        <f t="shared" si="33"/>
        <v>9</v>
      </c>
      <c r="BG12" s="178">
        <f t="shared" si="34"/>
        <v>0.62809222747162707</v>
      </c>
      <c r="BH12" s="190">
        <v>6.5487690843119284E-2</v>
      </c>
      <c r="BI12" s="133">
        <f t="shared" si="35"/>
        <v>7.2258984075494271E-4</v>
      </c>
      <c r="BJ12" s="177">
        <v>137.10466253668079</v>
      </c>
      <c r="BK12" s="148">
        <f t="shared" si="36"/>
        <v>9</v>
      </c>
      <c r="BL12" s="149">
        <f t="shared" si="37"/>
        <v>0.41938509042146077</v>
      </c>
      <c r="BM12" s="156">
        <v>0</v>
      </c>
      <c r="BN12" s="148">
        <f t="shared" si="38"/>
        <v>1</v>
      </c>
      <c r="BO12" s="149">
        <f t="shared" si="39"/>
        <v>0</v>
      </c>
      <c r="BP12" s="138">
        <v>1.2269938650306749</v>
      </c>
      <c r="BQ12" s="141">
        <f t="shared" si="40"/>
        <v>10</v>
      </c>
      <c r="BR12" s="140">
        <f t="shared" si="41"/>
        <v>5.1533742331288351E-2</v>
      </c>
      <c r="BS12" s="125">
        <v>95.91348766438432</v>
      </c>
      <c r="BT12" s="128">
        <f t="shared" si="57"/>
        <v>15</v>
      </c>
      <c r="BU12" s="127">
        <f t="shared" si="42"/>
        <v>0.64515796214385335</v>
      </c>
      <c r="BV12" s="171">
        <v>59</v>
      </c>
      <c r="BW12" s="126">
        <f t="shared" si="43"/>
        <v>9</v>
      </c>
      <c r="BX12" s="133">
        <f t="shared" si="44"/>
        <v>0.51724137931034486</v>
      </c>
      <c r="BY12" s="131">
        <v>0</v>
      </c>
      <c r="BZ12" s="132">
        <f t="shared" si="45"/>
        <v>1</v>
      </c>
      <c r="CA12" s="133">
        <f t="shared" si="46"/>
        <v>0</v>
      </c>
      <c r="CB12" s="194">
        <v>12.8</v>
      </c>
      <c r="CC12" s="132">
        <f t="shared" si="47"/>
        <v>4</v>
      </c>
      <c r="CD12" s="133">
        <f t="shared" si="48"/>
        <v>0.22727272727272727</v>
      </c>
      <c r="CE12" s="168">
        <v>16.899224806201552</v>
      </c>
      <c r="CF12" s="132">
        <f t="shared" si="49"/>
        <v>19</v>
      </c>
      <c r="CG12" s="169">
        <f t="shared" si="50"/>
        <v>0.77859334982779194</v>
      </c>
      <c r="CH12" s="179">
        <v>97.11784330530746</v>
      </c>
      <c r="CI12" s="188">
        <f t="shared" si="51"/>
        <v>3</v>
      </c>
      <c r="CJ12" s="169">
        <f t="shared" si="52"/>
        <v>7.3783742660800705E-2</v>
      </c>
      <c r="CK12" s="114">
        <f t="shared" si="53"/>
        <v>0.41903129687511381</v>
      </c>
      <c r="CL12" s="115">
        <f t="shared" si="54"/>
        <v>7</v>
      </c>
      <c r="CM12" s="73"/>
      <c r="CN12" s="65"/>
      <c r="CO12" s="62"/>
      <c r="CP12" s="65"/>
    </row>
    <row r="13" spans="1:96" s="2" customFormat="1" ht="21.75" thickBot="1">
      <c r="A13" s="113" t="s">
        <v>8</v>
      </c>
      <c r="B13" s="151">
        <v>1450.7528585022633</v>
      </c>
      <c r="C13" s="116">
        <f t="shared" si="0"/>
        <v>8</v>
      </c>
      <c r="D13" s="117">
        <f t="shared" si="58"/>
        <v>0.49313580101146753</v>
      </c>
      <c r="E13" s="145">
        <v>130.58909562521529</v>
      </c>
      <c r="F13" s="116">
        <f t="shared" si="3"/>
        <v>1</v>
      </c>
      <c r="G13" s="117">
        <f t="shared" si="4"/>
        <v>0</v>
      </c>
      <c r="H13" s="143">
        <v>164.99323910679854</v>
      </c>
      <c r="I13" s="116">
        <f t="shared" si="1"/>
        <v>7</v>
      </c>
      <c r="J13" s="140">
        <f t="shared" si="5"/>
        <v>0.49262234049728315</v>
      </c>
      <c r="K13" s="184">
        <v>579.91999999999996</v>
      </c>
      <c r="L13" s="148">
        <f t="shared" si="6"/>
        <v>4</v>
      </c>
      <c r="M13" s="149">
        <f t="shared" si="7"/>
        <v>2.1878607109149684E-2</v>
      </c>
      <c r="N13" s="179">
        <v>113.89963664931749</v>
      </c>
      <c r="O13" s="180">
        <f t="shared" si="8"/>
        <v>8</v>
      </c>
      <c r="P13" s="136">
        <f t="shared" si="9"/>
        <v>0.24169546161175054</v>
      </c>
      <c r="Q13" s="172">
        <v>63</v>
      </c>
      <c r="R13" s="135">
        <f t="shared" si="55"/>
        <v>12</v>
      </c>
      <c r="S13" s="173">
        <f t="shared" si="10"/>
        <v>0.4755877034358047</v>
      </c>
      <c r="T13" s="134">
        <v>100</v>
      </c>
      <c r="U13" s="135">
        <f t="shared" si="56"/>
        <v>1</v>
      </c>
      <c r="V13" s="136">
        <f t="shared" si="11"/>
        <v>0</v>
      </c>
      <c r="W13" s="157">
        <v>5.5</v>
      </c>
      <c r="X13" s="158">
        <f t="shared" si="12"/>
        <v>7</v>
      </c>
      <c r="Y13" s="159">
        <f t="shared" si="13"/>
        <v>0.58974358974358976</v>
      </c>
      <c r="Z13" s="85">
        <v>31.405483405483402</v>
      </c>
      <c r="AA13" s="160">
        <v>70.59</v>
      </c>
      <c r="AB13" s="161">
        <f t="shared" si="2"/>
        <v>10</v>
      </c>
      <c r="AC13" s="159">
        <f t="shared" si="14"/>
        <v>0.46271239773442407</v>
      </c>
      <c r="AD13" s="192">
        <v>6303.8</v>
      </c>
      <c r="AE13" s="141">
        <f t="shared" si="15"/>
        <v>12</v>
      </c>
      <c r="AF13" s="117">
        <f t="shared" si="16"/>
        <v>0.89135823826358684</v>
      </c>
      <c r="AG13" s="138">
        <v>164.37504717436357</v>
      </c>
      <c r="AH13" s="141">
        <f t="shared" si="17"/>
        <v>2</v>
      </c>
      <c r="AI13" s="117">
        <f t="shared" si="18"/>
        <v>0.40518741662736374</v>
      </c>
      <c r="AJ13" s="164">
        <v>567</v>
      </c>
      <c r="AK13" s="141">
        <f t="shared" si="19"/>
        <v>15</v>
      </c>
      <c r="AL13" s="117">
        <f t="shared" si="20"/>
        <v>0.92526193247962751</v>
      </c>
      <c r="AM13" s="138">
        <v>160.89807801996045</v>
      </c>
      <c r="AN13" s="141">
        <f t="shared" si="21"/>
        <v>5</v>
      </c>
      <c r="AO13" s="117">
        <f t="shared" si="22"/>
        <v>0.38074016400056232</v>
      </c>
      <c r="AP13" s="165">
        <v>19.3</v>
      </c>
      <c r="AQ13" s="141">
        <f t="shared" si="23"/>
        <v>16</v>
      </c>
      <c r="AR13" s="117">
        <f t="shared" si="24"/>
        <v>0.98865468071915685</v>
      </c>
      <c r="AS13" s="165">
        <v>102.5</v>
      </c>
      <c r="AT13" s="141">
        <f t="shared" si="25"/>
        <v>5</v>
      </c>
      <c r="AU13" s="117">
        <f t="shared" si="26"/>
        <v>0.30890052356020958</v>
      </c>
      <c r="AV13" s="138">
        <v>592771.30000000005</v>
      </c>
      <c r="AW13" s="116">
        <f t="shared" si="27"/>
        <v>2</v>
      </c>
      <c r="AX13" s="117">
        <f t="shared" si="28"/>
        <v>0.50516585776956757</v>
      </c>
      <c r="AY13" s="165">
        <v>479.5</v>
      </c>
      <c r="AZ13" s="141">
        <f t="shared" si="29"/>
        <v>13</v>
      </c>
      <c r="BA13" s="117">
        <f t="shared" si="30"/>
        <v>0.85152235600889647</v>
      </c>
      <c r="BB13" s="165">
        <v>68.099999999999994</v>
      </c>
      <c r="BC13" s="141">
        <f t="shared" si="31"/>
        <v>10</v>
      </c>
      <c r="BD13" s="149">
        <f t="shared" si="32"/>
        <v>0.57978279030910618</v>
      </c>
      <c r="BE13" s="177">
        <v>3098.4079219421537</v>
      </c>
      <c r="BF13" s="141">
        <f t="shared" si="33"/>
        <v>14</v>
      </c>
      <c r="BG13" s="178">
        <f t="shared" si="34"/>
        <v>0.77548517223683555</v>
      </c>
      <c r="BH13" s="190">
        <v>0</v>
      </c>
      <c r="BI13" s="133">
        <f t="shared" si="35"/>
        <v>0</v>
      </c>
      <c r="BJ13" s="177">
        <v>124.22799422799423</v>
      </c>
      <c r="BK13" s="148">
        <f t="shared" si="36"/>
        <v>13</v>
      </c>
      <c r="BL13" s="149">
        <f t="shared" si="37"/>
        <v>0.50850858816934275</v>
      </c>
      <c r="BM13" s="156">
        <v>23.847437423614259</v>
      </c>
      <c r="BN13" s="148">
        <f t="shared" si="38"/>
        <v>11</v>
      </c>
      <c r="BO13" s="149">
        <f t="shared" si="39"/>
        <v>0.15260107079782992</v>
      </c>
      <c r="BP13" s="138">
        <v>11.76470588235294</v>
      </c>
      <c r="BQ13" s="141">
        <f t="shared" si="40"/>
        <v>18</v>
      </c>
      <c r="BR13" s="140">
        <f t="shared" si="41"/>
        <v>0.49411764705882355</v>
      </c>
      <c r="BS13" s="125">
        <v>103.46320346320347</v>
      </c>
      <c r="BT13" s="128">
        <f t="shared" si="57"/>
        <v>12</v>
      </c>
      <c r="BU13" s="127">
        <f t="shared" si="42"/>
        <v>0.57479419154750222</v>
      </c>
      <c r="BV13" s="171">
        <v>61</v>
      </c>
      <c r="BW13" s="126">
        <f t="shared" si="43"/>
        <v>7</v>
      </c>
      <c r="BX13" s="133">
        <f t="shared" si="44"/>
        <v>0.48275862068965519</v>
      </c>
      <c r="BY13" s="131">
        <v>0</v>
      </c>
      <c r="BZ13" s="132">
        <f t="shared" si="45"/>
        <v>1</v>
      </c>
      <c r="CA13" s="133">
        <f t="shared" si="46"/>
        <v>0</v>
      </c>
      <c r="CB13" s="194">
        <v>10</v>
      </c>
      <c r="CC13" s="132">
        <f t="shared" si="47"/>
        <v>18</v>
      </c>
      <c r="CD13" s="133">
        <f t="shared" si="48"/>
        <v>0.86363636363636376</v>
      </c>
      <c r="CE13" s="168">
        <v>3.5587188612099649</v>
      </c>
      <c r="CF13" s="132">
        <f t="shared" si="49"/>
        <v>4</v>
      </c>
      <c r="CG13" s="169">
        <f t="shared" si="50"/>
        <v>6.0288698901507481E-2</v>
      </c>
      <c r="CH13" s="179">
        <v>100</v>
      </c>
      <c r="CI13" s="188">
        <v>1</v>
      </c>
      <c r="CJ13" s="169">
        <f t="shared" si="52"/>
        <v>0</v>
      </c>
      <c r="CK13" s="114">
        <f t="shared" si="53"/>
        <v>0.43193586944549678</v>
      </c>
      <c r="CL13" s="115">
        <f t="shared" si="54"/>
        <v>8</v>
      </c>
      <c r="CM13" s="73"/>
      <c r="CN13" s="65"/>
      <c r="CO13" s="62"/>
      <c r="CP13" s="65"/>
    </row>
    <row r="14" spans="1:96" s="2" customFormat="1" ht="21.75" thickBot="1">
      <c r="A14" s="113" t="s">
        <v>9</v>
      </c>
      <c r="B14" s="151">
        <v>2044.0578651272633</v>
      </c>
      <c r="C14" s="116">
        <f t="shared" si="0"/>
        <v>3</v>
      </c>
      <c r="D14" s="117">
        <f t="shared" si="58"/>
        <v>0.14380695208486979</v>
      </c>
      <c r="E14" s="145">
        <v>106.6151850718674</v>
      </c>
      <c r="F14" s="116">
        <f t="shared" si="3"/>
        <v>8</v>
      </c>
      <c r="G14" s="117">
        <f t="shared" si="4"/>
        <v>0.60262481741638707</v>
      </c>
      <c r="H14" s="143">
        <v>160.93010917607623</v>
      </c>
      <c r="I14" s="116">
        <f t="shared" si="1"/>
        <v>8</v>
      </c>
      <c r="J14" s="140">
        <f t="shared" si="5"/>
        <v>0.56157621912072719</v>
      </c>
      <c r="K14" s="184">
        <v>2534.29</v>
      </c>
      <c r="L14" s="148">
        <f t="shared" si="6"/>
        <v>15</v>
      </c>
      <c r="M14" s="149">
        <f>(K14-$K$28)/($K$27-$K$28)</f>
        <v>0.11369302676066859</v>
      </c>
      <c r="N14" s="179">
        <v>22.537299230671408</v>
      </c>
      <c r="O14" s="180">
        <f t="shared" si="8"/>
        <v>1</v>
      </c>
      <c r="P14" s="136">
        <f t="shared" si="9"/>
        <v>0</v>
      </c>
      <c r="Q14" s="172">
        <v>78</v>
      </c>
      <c r="R14" s="135">
        <f t="shared" si="55"/>
        <v>4</v>
      </c>
      <c r="S14" s="173">
        <f t="shared" si="10"/>
        <v>0.20433996383363467</v>
      </c>
      <c r="T14" s="134">
        <v>100</v>
      </c>
      <c r="U14" s="135">
        <f t="shared" si="56"/>
        <v>1</v>
      </c>
      <c r="V14" s="136">
        <f t="shared" si="11"/>
        <v>0</v>
      </c>
      <c r="W14" s="157">
        <v>6.4</v>
      </c>
      <c r="X14" s="158">
        <f t="shared" si="12"/>
        <v>3</v>
      </c>
      <c r="Y14" s="159">
        <f t="shared" si="13"/>
        <v>0.35897435897435886</v>
      </c>
      <c r="Z14" s="85">
        <v>39.559804591059518</v>
      </c>
      <c r="AA14" s="160">
        <v>55.19</v>
      </c>
      <c r="AB14" s="161">
        <f t="shared" si="2"/>
        <v>16</v>
      </c>
      <c r="AC14" s="159">
        <f t="shared" si="14"/>
        <v>0.7050031466331026</v>
      </c>
      <c r="AD14" s="192">
        <v>54737.8</v>
      </c>
      <c r="AE14" s="141">
        <f t="shared" si="15"/>
        <v>1</v>
      </c>
      <c r="AF14" s="117">
        <f t="shared" si="16"/>
        <v>0</v>
      </c>
      <c r="AG14" s="138">
        <v>121.66802491322363</v>
      </c>
      <c r="AH14" s="141">
        <f t="shared" si="17"/>
        <v>10</v>
      </c>
      <c r="AI14" s="117">
        <f t="shared" si="18"/>
        <v>0.63896436586485994</v>
      </c>
      <c r="AJ14" s="164">
        <v>4541</v>
      </c>
      <c r="AK14" s="141">
        <f t="shared" si="19"/>
        <v>1</v>
      </c>
      <c r="AL14" s="117">
        <f t="shared" si="20"/>
        <v>0</v>
      </c>
      <c r="AM14" s="138">
        <v>238.35994083256435</v>
      </c>
      <c r="AN14" s="141">
        <f t="shared" si="21"/>
        <v>1</v>
      </c>
      <c r="AO14" s="117">
        <f t="shared" si="22"/>
        <v>0</v>
      </c>
      <c r="AP14" s="165">
        <v>1081.3</v>
      </c>
      <c r="AQ14" s="141">
        <f t="shared" si="23"/>
        <v>2</v>
      </c>
      <c r="AR14" s="117">
        <f t="shared" si="24"/>
        <v>0.3302541847489151</v>
      </c>
      <c r="AS14" s="165">
        <v>100.6</v>
      </c>
      <c r="AT14" s="141">
        <f t="shared" si="25"/>
        <v>12</v>
      </c>
      <c r="AU14" s="117">
        <f t="shared" si="26"/>
        <v>0.40837696335078577</v>
      </c>
      <c r="AV14" s="138">
        <v>459804.85</v>
      </c>
      <c r="AW14" s="116">
        <f t="shared" si="27"/>
        <v>3</v>
      </c>
      <c r="AX14" s="117">
        <f t="shared" si="28"/>
        <v>0.61616370673961007</v>
      </c>
      <c r="AY14" s="165">
        <v>1443</v>
      </c>
      <c r="AZ14" s="141">
        <f t="shared" si="29"/>
        <v>3</v>
      </c>
      <c r="BA14" s="117">
        <f t="shared" si="30"/>
        <v>0.48205383848454636</v>
      </c>
      <c r="BB14" s="165">
        <v>97.6</v>
      </c>
      <c r="BC14" s="141">
        <f t="shared" si="31"/>
        <v>5</v>
      </c>
      <c r="BD14" s="149">
        <f t="shared" si="32"/>
        <v>0.33333333333333337</v>
      </c>
      <c r="BE14" s="177">
        <v>4575.8638579447324</v>
      </c>
      <c r="BF14" s="141">
        <f t="shared" si="33"/>
        <v>1</v>
      </c>
      <c r="BG14" s="178">
        <f t="shared" si="34"/>
        <v>0</v>
      </c>
      <c r="BH14" s="190">
        <v>0.29015727925311063</v>
      </c>
      <c r="BI14" s="133">
        <f t="shared" si="35"/>
        <v>3.2015894820854244E-3</v>
      </c>
      <c r="BJ14" s="177">
        <v>162.21043231601618</v>
      </c>
      <c r="BK14" s="148">
        <f t="shared" si="36"/>
        <v>7</v>
      </c>
      <c r="BL14" s="149">
        <f t="shared" si="37"/>
        <v>0.24562011001282349</v>
      </c>
      <c r="BM14" s="156">
        <v>0</v>
      </c>
      <c r="BN14" s="148">
        <f t="shared" si="38"/>
        <v>1</v>
      </c>
      <c r="BO14" s="149">
        <f t="shared" si="39"/>
        <v>0</v>
      </c>
      <c r="BP14" s="138">
        <v>0</v>
      </c>
      <c r="BQ14" s="141">
        <f t="shared" si="40"/>
        <v>1</v>
      </c>
      <c r="BR14" s="140">
        <f t="shared" si="41"/>
        <v>0</v>
      </c>
      <c r="BS14" s="125">
        <v>143.58004587557565</v>
      </c>
      <c r="BT14" s="128">
        <f t="shared" si="57"/>
        <v>3</v>
      </c>
      <c r="BU14" s="127">
        <f t="shared" si="42"/>
        <v>0.20090299196146813</v>
      </c>
      <c r="BV14" s="171">
        <v>89</v>
      </c>
      <c r="BW14" s="126">
        <f t="shared" si="43"/>
        <v>1</v>
      </c>
      <c r="BX14" s="133">
        <f t="shared" si="44"/>
        <v>0</v>
      </c>
      <c r="BY14" s="131">
        <v>0</v>
      </c>
      <c r="BZ14" s="132">
        <f t="shared" si="45"/>
        <v>1</v>
      </c>
      <c r="CA14" s="133">
        <f t="shared" si="46"/>
        <v>0</v>
      </c>
      <c r="CB14" s="194">
        <v>12.2</v>
      </c>
      <c r="CC14" s="132">
        <f t="shared" si="47"/>
        <v>5</v>
      </c>
      <c r="CD14" s="133">
        <f t="shared" si="48"/>
        <v>0.36363636363636392</v>
      </c>
      <c r="CE14" s="168">
        <v>21.011235955056179</v>
      </c>
      <c r="CF14" s="132">
        <f t="shared" si="49"/>
        <v>20</v>
      </c>
      <c r="CG14" s="169">
        <f t="shared" si="50"/>
        <v>1</v>
      </c>
      <c r="CH14" s="179">
        <v>85.562016952446442</v>
      </c>
      <c r="CI14" s="188">
        <f t="shared" si="51"/>
        <v>7</v>
      </c>
      <c r="CJ14" s="169">
        <f t="shared" si="52"/>
        <v>0.36961502741450936</v>
      </c>
      <c r="CK14" s="114">
        <f t="shared" si="53"/>
        <v>0.26490141240872583</v>
      </c>
      <c r="CL14" s="115">
        <f t="shared" si="54"/>
        <v>1</v>
      </c>
      <c r="CM14" s="73"/>
      <c r="CN14" s="65"/>
      <c r="CO14" s="62"/>
      <c r="CP14" s="65"/>
    </row>
    <row r="15" spans="1:96" s="2" customFormat="1" ht="21.75" thickBot="1">
      <c r="A15" s="113" t="s">
        <v>10</v>
      </c>
      <c r="B15" s="151">
        <v>1231.880511814599</v>
      </c>
      <c r="C15" s="116">
        <f t="shared" si="0"/>
        <v>13</v>
      </c>
      <c r="D15" s="117">
        <f t="shared" si="58"/>
        <v>0.62200446734077552</v>
      </c>
      <c r="E15" s="145">
        <v>110.28568480695628</v>
      </c>
      <c r="F15" s="116">
        <f t="shared" si="3"/>
        <v>5</v>
      </c>
      <c r="G15" s="117">
        <f t="shared" si="4"/>
        <v>0.5103605942825461</v>
      </c>
      <c r="H15" s="143">
        <v>148.38090627786033</v>
      </c>
      <c r="I15" s="116">
        <f t="shared" si="1"/>
        <v>16</v>
      </c>
      <c r="J15" s="140">
        <f t="shared" si="5"/>
        <v>0.77454411043074523</v>
      </c>
      <c r="K15" s="184">
        <v>2439.33</v>
      </c>
      <c r="L15" s="148">
        <f t="shared" si="6"/>
        <v>13</v>
      </c>
      <c r="M15" s="149">
        <f t="shared" si="7"/>
        <v>0.1092318974504007</v>
      </c>
      <c r="N15" s="179">
        <v>125.97177250685544</v>
      </c>
      <c r="O15" s="180">
        <f t="shared" si="8"/>
        <v>11</v>
      </c>
      <c r="P15" s="136">
        <f t="shared" si="9"/>
        <v>0.27363182106977724</v>
      </c>
      <c r="Q15" s="172">
        <v>51</v>
      </c>
      <c r="R15" s="135">
        <f t="shared" si="55"/>
        <v>18</v>
      </c>
      <c r="S15" s="173">
        <f t="shared" si="10"/>
        <v>0.69258589511754065</v>
      </c>
      <c r="T15" s="134">
        <v>100</v>
      </c>
      <c r="U15" s="135">
        <f t="shared" si="56"/>
        <v>1</v>
      </c>
      <c r="V15" s="136">
        <f t="shared" si="11"/>
        <v>0</v>
      </c>
      <c r="W15" s="157">
        <v>4</v>
      </c>
      <c r="X15" s="158">
        <f t="shared" si="12"/>
        <v>18</v>
      </c>
      <c r="Y15" s="159">
        <f t="shared" si="13"/>
        <v>0.97435897435897434</v>
      </c>
      <c r="Z15" s="85">
        <v>49.027403769998415</v>
      </c>
      <c r="AA15" s="160">
        <v>89.14</v>
      </c>
      <c r="AB15" s="161">
        <f t="shared" si="2"/>
        <v>4</v>
      </c>
      <c r="AC15" s="159">
        <f t="shared" si="14"/>
        <v>0.17086217747010696</v>
      </c>
      <c r="AD15" s="192">
        <v>23517.3</v>
      </c>
      <c r="AE15" s="141">
        <f t="shared" si="15"/>
        <v>4</v>
      </c>
      <c r="AF15" s="117">
        <f t="shared" si="16"/>
        <v>0.57456848242367586</v>
      </c>
      <c r="AG15" s="138">
        <v>126.90183742261148</v>
      </c>
      <c r="AH15" s="141">
        <f t="shared" si="17"/>
        <v>9</v>
      </c>
      <c r="AI15" s="117">
        <f t="shared" si="18"/>
        <v>0.61031463435597255</v>
      </c>
      <c r="AJ15" s="164">
        <v>845</v>
      </c>
      <c r="AK15" s="141">
        <f t="shared" si="19"/>
        <v>11</v>
      </c>
      <c r="AL15" s="117">
        <f t="shared" si="20"/>
        <v>0.86053550640279397</v>
      </c>
      <c r="AM15" s="138">
        <v>56.306606464131683</v>
      </c>
      <c r="AN15" s="141">
        <f t="shared" si="21"/>
        <v>18</v>
      </c>
      <c r="AO15" s="117">
        <f t="shared" si="22"/>
        <v>0.89482764637320278</v>
      </c>
      <c r="AP15" s="165">
        <v>169.7</v>
      </c>
      <c r="AQ15" s="141">
        <f t="shared" si="23"/>
        <v>10</v>
      </c>
      <c r="AR15" s="117">
        <f t="shared" si="24"/>
        <v>0.89541227526348421</v>
      </c>
      <c r="AS15" s="165">
        <v>91.5</v>
      </c>
      <c r="AT15" s="141">
        <f t="shared" si="25"/>
        <v>18</v>
      </c>
      <c r="AU15" s="117">
        <f t="shared" si="26"/>
        <v>0.88481675392670145</v>
      </c>
      <c r="AV15" s="138">
        <v>0</v>
      </c>
      <c r="AW15" s="116">
        <f t="shared" si="27"/>
        <v>16</v>
      </c>
      <c r="AX15" s="117">
        <f t="shared" si="28"/>
        <v>1</v>
      </c>
      <c r="AY15" s="165">
        <v>634.4</v>
      </c>
      <c r="AZ15" s="141">
        <f t="shared" si="29"/>
        <v>9</v>
      </c>
      <c r="BA15" s="117">
        <f t="shared" si="30"/>
        <v>0.79212362911266199</v>
      </c>
      <c r="BB15" s="165">
        <v>54.5</v>
      </c>
      <c r="BC15" s="141">
        <f t="shared" si="31"/>
        <v>14</v>
      </c>
      <c r="BD15" s="149">
        <f t="shared" si="32"/>
        <v>0.69340016708437757</v>
      </c>
      <c r="BE15" s="177">
        <v>3289.8927432940263</v>
      </c>
      <c r="BF15" s="141">
        <f t="shared" si="33"/>
        <v>13</v>
      </c>
      <c r="BG15" s="178">
        <f t="shared" si="34"/>
        <v>0.67497886538306728</v>
      </c>
      <c r="BH15" s="190">
        <v>1.6149296830271553E-2</v>
      </c>
      <c r="BI15" s="133">
        <f t="shared" si="35"/>
        <v>1.781910107785745E-4</v>
      </c>
      <c r="BJ15" s="177">
        <v>122.23982258830985</v>
      </c>
      <c r="BK15" s="148">
        <f t="shared" si="36"/>
        <v>15</v>
      </c>
      <c r="BL15" s="149">
        <f t="shared" si="37"/>
        <v>0.52226935348565362</v>
      </c>
      <c r="BM15" s="156">
        <v>0</v>
      </c>
      <c r="BN15" s="148">
        <f t="shared" si="38"/>
        <v>1</v>
      </c>
      <c r="BO15" s="149">
        <f t="shared" si="39"/>
        <v>0</v>
      </c>
      <c r="BP15" s="138">
        <v>6.8965517241379306</v>
      </c>
      <c r="BQ15" s="141">
        <f t="shared" si="40"/>
        <v>15</v>
      </c>
      <c r="BR15" s="140">
        <f t="shared" si="41"/>
        <v>0.28965517241379313</v>
      </c>
      <c r="BS15" s="125">
        <v>163.63060351655315</v>
      </c>
      <c r="BT15" s="128">
        <f t="shared" si="57"/>
        <v>2</v>
      </c>
      <c r="BU15" s="127">
        <f t="shared" si="42"/>
        <v>1.4030681032979324E-2</v>
      </c>
      <c r="BV15" s="171">
        <v>32</v>
      </c>
      <c r="BW15" s="126">
        <f t="shared" si="43"/>
        <v>19</v>
      </c>
      <c r="BX15" s="133">
        <f t="shared" si="44"/>
        <v>0.98275862068965514</v>
      </c>
      <c r="BY15" s="166">
        <v>0</v>
      </c>
      <c r="BZ15" s="132">
        <f t="shared" si="45"/>
        <v>1</v>
      </c>
      <c r="CA15" s="133">
        <f t="shared" si="46"/>
        <v>0</v>
      </c>
      <c r="CB15" s="194">
        <v>11.8</v>
      </c>
      <c r="CC15" s="132">
        <f t="shared" si="47"/>
        <v>8</v>
      </c>
      <c r="CD15" s="133">
        <f t="shared" si="48"/>
        <v>0.45454545454545453</v>
      </c>
      <c r="CE15" s="168">
        <v>6.593406593406594</v>
      </c>
      <c r="CF15" s="132">
        <f t="shared" si="49"/>
        <v>8</v>
      </c>
      <c r="CG15" s="169">
        <f t="shared" si="50"/>
        <v>0.22368807229365004</v>
      </c>
      <c r="CH15" s="179">
        <v>82.160135408290643</v>
      </c>
      <c r="CI15" s="188">
        <f t="shared" si="51"/>
        <v>9</v>
      </c>
      <c r="CJ15" s="169">
        <f t="shared" si="52"/>
        <v>0.45670382202402493</v>
      </c>
      <c r="CK15" s="114">
        <f t="shared" si="53"/>
        <v>0.51559956087388947</v>
      </c>
      <c r="CL15" s="115">
        <f t="shared" si="54"/>
        <v>13</v>
      </c>
      <c r="CM15" s="73"/>
      <c r="CN15" s="65"/>
      <c r="CO15" s="62"/>
      <c r="CP15" s="65"/>
    </row>
    <row r="16" spans="1:96" s="44" customFormat="1" ht="21.75" thickBot="1">
      <c r="A16" s="113" t="s">
        <v>11</v>
      </c>
      <c r="B16" s="151">
        <v>1325.9731701427772</v>
      </c>
      <c r="C16" s="116">
        <f t="shared" si="0"/>
        <v>11</v>
      </c>
      <c r="D16" s="117">
        <f t="shared" si="58"/>
        <v>0.5666041594734913</v>
      </c>
      <c r="E16" s="145">
        <v>104.34466858424325</v>
      </c>
      <c r="F16" s="116">
        <f t="shared" si="3"/>
        <v>10</v>
      </c>
      <c r="G16" s="117">
        <f t="shared" si="4"/>
        <v>0.65969809216439534</v>
      </c>
      <c r="H16" s="143">
        <v>158.85001793865297</v>
      </c>
      <c r="I16" s="116">
        <f t="shared" si="1"/>
        <v>10</v>
      </c>
      <c r="J16" s="140">
        <f t="shared" si="5"/>
        <v>0.59687667988779769</v>
      </c>
      <c r="K16" s="184">
        <v>1192.98</v>
      </c>
      <c r="L16" s="148">
        <f t="shared" si="6"/>
        <v>7</v>
      </c>
      <c r="M16" s="149">
        <f t="shared" si="7"/>
        <v>5.0679575253134795E-2</v>
      </c>
      <c r="N16" s="179">
        <v>142.28397638499612</v>
      </c>
      <c r="O16" s="180">
        <f t="shared" si="8"/>
        <v>15</v>
      </c>
      <c r="P16" s="136">
        <f t="shared" si="9"/>
        <v>0.31678511330841863</v>
      </c>
      <c r="Q16" s="172">
        <v>75</v>
      </c>
      <c r="R16" s="135">
        <f t="shared" si="55"/>
        <v>6</v>
      </c>
      <c r="S16" s="173">
        <f t="shared" si="10"/>
        <v>0.25858951175406869</v>
      </c>
      <c r="T16" s="134">
        <v>100</v>
      </c>
      <c r="U16" s="135">
        <f t="shared" si="56"/>
        <v>1</v>
      </c>
      <c r="V16" s="136">
        <f t="shared" si="11"/>
        <v>0</v>
      </c>
      <c r="W16" s="157">
        <v>4.9000000000000004</v>
      </c>
      <c r="X16" s="158">
        <f t="shared" si="12"/>
        <v>9</v>
      </c>
      <c r="Y16" s="159">
        <f t="shared" si="13"/>
        <v>0.7435897435897435</v>
      </c>
      <c r="Z16" s="85">
        <v>23.671438333362534</v>
      </c>
      <c r="AA16" s="162">
        <v>100</v>
      </c>
      <c r="AB16" s="161">
        <f t="shared" si="2"/>
        <v>1</v>
      </c>
      <c r="AC16" s="159">
        <f t="shared" si="14"/>
        <v>0</v>
      </c>
      <c r="AD16" s="192">
        <v>400.5</v>
      </c>
      <c r="AE16" s="141">
        <f t="shared" si="15"/>
        <v>19</v>
      </c>
      <c r="AF16" s="117">
        <f t="shared" si="16"/>
        <v>1</v>
      </c>
      <c r="AG16" s="138">
        <v>104.99610645412487</v>
      </c>
      <c r="AH16" s="141">
        <f t="shared" si="17"/>
        <v>16</v>
      </c>
      <c r="AI16" s="117">
        <f t="shared" si="18"/>
        <v>0.73022594367921489</v>
      </c>
      <c r="AJ16" s="164">
        <v>845</v>
      </c>
      <c r="AK16" s="141">
        <f t="shared" si="19"/>
        <v>11</v>
      </c>
      <c r="AL16" s="117">
        <f t="shared" si="20"/>
        <v>0.86053550640279397</v>
      </c>
      <c r="AM16" s="138">
        <v>119.48664577653594</v>
      </c>
      <c r="AN16" s="141">
        <f t="shared" si="21"/>
        <v>11</v>
      </c>
      <c r="AO16" s="117">
        <f t="shared" si="22"/>
        <v>0.58428543042415992</v>
      </c>
      <c r="AP16" s="165">
        <v>63.2</v>
      </c>
      <c r="AQ16" s="141">
        <f t="shared" si="23"/>
        <v>12</v>
      </c>
      <c r="AR16" s="117">
        <f t="shared" si="24"/>
        <v>0.96143831370117794</v>
      </c>
      <c r="AS16" s="165">
        <v>97.6</v>
      </c>
      <c r="AT16" s="141">
        <f t="shared" si="25"/>
        <v>15</v>
      </c>
      <c r="AU16" s="117">
        <f t="shared" si="26"/>
        <v>0.56544502617801085</v>
      </c>
      <c r="AV16" s="138">
        <v>7355.9</v>
      </c>
      <c r="AW16" s="116">
        <f t="shared" si="27"/>
        <v>14</v>
      </c>
      <c r="AX16" s="117">
        <f t="shared" si="28"/>
        <v>0.99385943538961352</v>
      </c>
      <c r="AY16" s="165">
        <v>775.5</v>
      </c>
      <c r="AZ16" s="141">
        <f t="shared" si="29"/>
        <v>8</v>
      </c>
      <c r="BA16" s="117">
        <f t="shared" si="30"/>
        <v>0.7380167190735486</v>
      </c>
      <c r="BB16" s="165">
        <v>62.6</v>
      </c>
      <c r="BC16" s="141">
        <f t="shared" si="31"/>
        <v>11</v>
      </c>
      <c r="BD16" s="149">
        <f t="shared" si="32"/>
        <v>0.6257309941520468</v>
      </c>
      <c r="BE16" s="177">
        <v>2670.6618129579083</v>
      </c>
      <c r="BF16" s="141">
        <f t="shared" si="33"/>
        <v>20</v>
      </c>
      <c r="BG16" s="178">
        <f t="shared" si="34"/>
        <v>1</v>
      </c>
      <c r="BH16" s="190">
        <v>0</v>
      </c>
      <c r="BI16" s="133">
        <f t="shared" si="35"/>
        <v>0</v>
      </c>
      <c r="BJ16" s="177">
        <v>121.96660417360222</v>
      </c>
      <c r="BK16" s="148">
        <f t="shared" si="36"/>
        <v>16</v>
      </c>
      <c r="BL16" s="149">
        <f t="shared" si="37"/>
        <v>0.52416038462695036</v>
      </c>
      <c r="BM16" s="156">
        <v>19.924617473295534</v>
      </c>
      <c r="BN16" s="148">
        <f t="shared" si="38"/>
        <v>10</v>
      </c>
      <c r="BO16" s="149">
        <f t="shared" si="39"/>
        <v>0.12749872901024001</v>
      </c>
      <c r="BP16" s="138">
        <v>2.083333333333333</v>
      </c>
      <c r="BQ16" s="141">
        <f t="shared" si="40"/>
        <v>12</v>
      </c>
      <c r="BR16" s="140">
        <f t="shared" si="41"/>
        <v>8.7499999999999994E-2</v>
      </c>
      <c r="BS16" s="125">
        <v>89.7096700716626</v>
      </c>
      <c r="BT16" s="128">
        <f t="shared" si="57"/>
        <v>17</v>
      </c>
      <c r="BU16" s="127">
        <f t="shared" si="42"/>
        <v>0.70297788670103412</v>
      </c>
      <c r="BV16" s="171">
        <v>49</v>
      </c>
      <c r="BW16" s="126">
        <f t="shared" si="43"/>
        <v>14</v>
      </c>
      <c r="BX16" s="133">
        <f t="shared" si="44"/>
        <v>0.68965517241379315</v>
      </c>
      <c r="BY16" s="131">
        <v>0</v>
      </c>
      <c r="BZ16" s="132">
        <f t="shared" si="45"/>
        <v>1</v>
      </c>
      <c r="CA16" s="133">
        <f t="shared" si="46"/>
        <v>0</v>
      </c>
      <c r="CB16" s="194">
        <v>11.8</v>
      </c>
      <c r="CC16" s="132">
        <f t="shared" si="47"/>
        <v>8</v>
      </c>
      <c r="CD16" s="133">
        <f t="shared" si="48"/>
        <v>0.45454545454545453</v>
      </c>
      <c r="CE16" s="168">
        <v>6.4622124863088715</v>
      </c>
      <c r="CF16" s="132">
        <f t="shared" si="49"/>
        <v>7</v>
      </c>
      <c r="CG16" s="169">
        <f t="shared" si="50"/>
        <v>0.21662407204575873</v>
      </c>
      <c r="CH16" s="179">
        <v>72.57415842684145</v>
      </c>
      <c r="CI16" s="188">
        <f t="shared" si="51"/>
        <v>17</v>
      </c>
      <c r="CJ16" s="169">
        <f t="shared" si="52"/>
        <v>0.70210659976129086</v>
      </c>
      <c r="CK16" s="114">
        <f t="shared" si="53"/>
        <v>0.50887684632883246</v>
      </c>
      <c r="CL16" s="115">
        <f t="shared" si="54"/>
        <v>11</v>
      </c>
      <c r="CM16" s="73"/>
      <c r="CN16" s="65"/>
      <c r="CO16" s="62"/>
      <c r="CP16" s="65"/>
      <c r="CQ16" s="2"/>
      <c r="CR16" s="2"/>
    </row>
    <row r="17" spans="1:96" s="2" customFormat="1" ht="21.75" thickBot="1">
      <c r="A17" s="113" t="s">
        <v>12</v>
      </c>
      <c r="B17" s="151">
        <v>1368.8110567076624</v>
      </c>
      <c r="C17" s="116">
        <f t="shared" si="0"/>
        <v>10</v>
      </c>
      <c r="D17" s="117">
        <f t="shared" si="58"/>
        <v>0.54138187171751107</v>
      </c>
      <c r="E17" s="145">
        <v>103.20162882370241</v>
      </c>
      <c r="F17" s="116">
        <f t="shared" si="3"/>
        <v>11</v>
      </c>
      <c r="G17" s="117">
        <f t="shared" si="4"/>
        <v>0.68843033113153396</v>
      </c>
      <c r="H17" s="143">
        <v>194.02117221477687</v>
      </c>
      <c r="I17" s="116">
        <f t="shared" si="1"/>
        <v>1</v>
      </c>
      <c r="J17" s="140">
        <f t="shared" si="5"/>
        <v>0</v>
      </c>
      <c r="K17" s="184">
        <v>1047.3399999999999</v>
      </c>
      <c r="L17" s="148">
        <f t="shared" si="6"/>
        <v>6</v>
      </c>
      <c r="M17" s="149">
        <f t="shared" si="7"/>
        <v>4.3837548370790499E-2</v>
      </c>
      <c r="N17" s="179">
        <v>85.415562279292416</v>
      </c>
      <c r="O17" s="180">
        <f t="shared" si="8"/>
        <v>6</v>
      </c>
      <c r="P17" s="136">
        <f t="shared" si="9"/>
        <v>0.16634196587203237</v>
      </c>
      <c r="Q17" s="172">
        <v>62</v>
      </c>
      <c r="R17" s="135">
        <f t="shared" si="55"/>
        <v>13</v>
      </c>
      <c r="S17" s="173">
        <f t="shared" si="10"/>
        <v>0.49367088607594933</v>
      </c>
      <c r="T17" s="134">
        <v>100</v>
      </c>
      <c r="U17" s="135">
        <f t="shared" si="56"/>
        <v>1</v>
      </c>
      <c r="V17" s="136">
        <f t="shared" si="11"/>
        <v>0</v>
      </c>
      <c r="W17" s="157">
        <v>7.8</v>
      </c>
      <c r="X17" s="158">
        <f t="shared" si="12"/>
        <v>1</v>
      </c>
      <c r="Y17" s="159">
        <f t="shared" si="13"/>
        <v>0</v>
      </c>
      <c r="Z17" s="85">
        <v>46.112213602742194</v>
      </c>
      <c r="AA17" s="160">
        <v>40.17</v>
      </c>
      <c r="AB17" s="161">
        <f t="shared" si="2"/>
        <v>19</v>
      </c>
      <c r="AC17" s="159">
        <f t="shared" si="14"/>
        <v>0.94131529263687852</v>
      </c>
      <c r="AD17" s="191">
        <v>2214.1</v>
      </c>
      <c r="AE17" s="141">
        <f t="shared" si="15"/>
        <v>15</v>
      </c>
      <c r="AF17" s="117">
        <f t="shared" si="16"/>
        <v>0.9666232955998918</v>
      </c>
      <c r="AG17" s="138">
        <v>55.713032710762555</v>
      </c>
      <c r="AH17" s="141">
        <f t="shared" si="17"/>
        <v>19</v>
      </c>
      <c r="AI17" s="117">
        <f t="shared" si="18"/>
        <v>1</v>
      </c>
      <c r="AJ17" s="164">
        <v>3592</v>
      </c>
      <c r="AK17" s="141">
        <f t="shared" si="19"/>
        <v>2</v>
      </c>
      <c r="AL17" s="117">
        <f t="shared" si="20"/>
        <v>0.2209545983701979</v>
      </c>
      <c r="AM17" s="138">
        <v>213.21252872908241</v>
      </c>
      <c r="AN17" s="141">
        <f t="shared" si="21"/>
        <v>2</v>
      </c>
      <c r="AO17" s="117">
        <f t="shared" si="22"/>
        <v>0.12360443527716897</v>
      </c>
      <c r="AP17" s="165">
        <v>54.5</v>
      </c>
      <c r="AQ17" s="141">
        <f t="shared" si="23"/>
        <v>13</v>
      </c>
      <c r="AR17" s="117">
        <f t="shared" si="24"/>
        <v>0.96683199008059517</v>
      </c>
      <c r="AS17" s="165">
        <v>101.3</v>
      </c>
      <c r="AT17" s="141">
        <f t="shared" si="25"/>
        <v>8</v>
      </c>
      <c r="AU17" s="117">
        <f t="shared" si="26"/>
        <v>0.37172774869109976</v>
      </c>
      <c r="AV17" s="138">
        <v>0</v>
      </c>
      <c r="AW17" s="116">
        <f t="shared" si="27"/>
        <v>16</v>
      </c>
      <c r="AX17" s="117">
        <f t="shared" si="28"/>
        <v>1</v>
      </c>
      <c r="AY17" s="165">
        <v>588</v>
      </c>
      <c r="AZ17" s="141">
        <f t="shared" si="29"/>
        <v>10</v>
      </c>
      <c r="BA17" s="117">
        <f t="shared" si="30"/>
        <v>0.80991640463225711</v>
      </c>
      <c r="BB17" s="165">
        <v>125.4</v>
      </c>
      <c r="BC17" s="141">
        <f t="shared" si="31"/>
        <v>4</v>
      </c>
      <c r="BD17" s="149">
        <f t="shared" si="32"/>
        <v>0.10108604845446946</v>
      </c>
      <c r="BE17" s="177">
        <v>4187.4988067045979</v>
      </c>
      <c r="BF17" s="141">
        <f t="shared" si="33"/>
        <v>4</v>
      </c>
      <c r="BG17" s="178">
        <f t="shared" si="34"/>
        <v>0.20384454880365216</v>
      </c>
      <c r="BH17" s="190">
        <v>0</v>
      </c>
      <c r="BI17" s="133">
        <f t="shared" si="35"/>
        <v>0</v>
      </c>
      <c r="BJ17" s="177">
        <v>167.59877322749415</v>
      </c>
      <c r="BK17" s="148">
        <f t="shared" si="36"/>
        <v>5</v>
      </c>
      <c r="BL17" s="149">
        <f t="shared" si="37"/>
        <v>0.20832569677046586</v>
      </c>
      <c r="BM17" s="156">
        <v>101.58488551224585</v>
      </c>
      <c r="BN17" s="148">
        <f t="shared" si="38"/>
        <v>16</v>
      </c>
      <c r="BO17" s="149">
        <f t="shared" si="39"/>
        <v>0.65004729987018606</v>
      </c>
      <c r="BP17" s="138">
        <v>0</v>
      </c>
      <c r="BQ17" s="141">
        <f t="shared" si="40"/>
        <v>1</v>
      </c>
      <c r="BR17" s="140">
        <f t="shared" si="41"/>
        <v>0</v>
      </c>
      <c r="BS17" s="125">
        <v>125.25450374990336</v>
      </c>
      <c r="BT17" s="128">
        <f t="shared" si="57"/>
        <v>4</v>
      </c>
      <c r="BU17" s="127">
        <f t="shared" si="42"/>
        <v>0.3716980624707788</v>
      </c>
      <c r="BV17" s="171">
        <v>66</v>
      </c>
      <c r="BW17" s="126">
        <f t="shared" si="43"/>
        <v>4</v>
      </c>
      <c r="BX17" s="133">
        <f t="shared" si="44"/>
        <v>0.39655172413793105</v>
      </c>
      <c r="BY17" s="131">
        <v>0</v>
      </c>
      <c r="BZ17" s="132">
        <f t="shared" si="45"/>
        <v>1</v>
      </c>
      <c r="CA17" s="133">
        <f t="shared" si="46"/>
        <v>0</v>
      </c>
      <c r="CB17" s="194">
        <v>11.7</v>
      </c>
      <c r="CC17" s="132">
        <f t="shared" si="47"/>
        <v>10</v>
      </c>
      <c r="CD17" s="133">
        <f t="shared" si="48"/>
        <v>0.47727272727272757</v>
      </c>
      <c r="CE17" s="168">
        <v>3.8461538461538463</v>
      </c>
      <c r="CF17" s="132">
        <f t="shared" si="49"/>
        <v>5</v>
      </c>
      <c r="CG17" s="169">
        <f t="shared" si="50"/>
        <v>7.576531480913952E-2</v>
      </c>
      <c r="CH17" s="179">
        <v>70.57586588577783</v>
      </c>
      <c r="CI17" s="188">
        <f t="shared" si="51"/>
        <v>18</v>
      </c>
      <c r="CJ17" s="169">
        <f t="shared" si="52"/>
        <v>0.75326325716383513</v>
      </c>
      <c r="CK17" s="114">
        <f t="shared" si="53"/>
        <v>0.39905141545548595</v>
      </c>
      <c r="CL17" s="115">
        <f t="shared" si="54"/>
        <v>6</v>
      </c>
      <c r="CM17" s="73"/>
      <c r="CN17" s="65"/>
      <c r="CO17" s="62"/>
      <c r="CP17" s="65"/>
    </row>
    <row r="18" spans="1:96" s="2" customFormat="1" ht="21.75" thickBot="1">
      <c r="A18" s="113" t="s">
        <v>13</v>
      </c>
      <c r="B18" s="151">
        <v>2256.3361975128646</v>
      </c>
      <c r="C18" s="116">
        <f t="shared" si="0"/>
        <v>2</v>
      </c>
      <c r="D18" s="117">
        <f t="shared" si="58"/>
        <v>1.8820739805711265E-2</v>
      </c>
      <c r="E18" s="145">
        <v>105.32276714832601</v>
      </c>
      <c r="F18" s="116">
        <f t="shared" si="3"/>
        <v>9</v>
      </c>
      <c r="G18" s="117">
        <f t="shared" si="4"/>
        <v>0.63511192933192873</v>
      </c>
      <c r="H18" s="143">
        <v>167.4071874525209</v>
      </c>
      <c r="I18" s="116">
        <f t="shared" si="1"/>
        <v>5</v>
      </c>
      <c r="J18" s="140">
        <f t="shared" si="5"/>
        <v>0.45165611394970812</v>
      </c>
      <c r="K18" s="184">
        <v>3533.75</v>
      </c>
      <c r="L18" s="148">
        <f t="shared" si="6"/>
        <v>16</v>
      </c>
      <c r="M18" s="149">
        <f t="shared" si="7"/>
        <v>0.16064669462545728</v>
      </c>
      <c r="N18" s="179">
        <v>120.76531117892917</v>
      </c>
      <c r="O18" s="180">
        <f t="shared" si="8"/>
        <v>9</v>
      </c>
      <c r="P18" s="136">
        <f t="shared" si="9"/>
        <v>0.25985833289542531</v>
      </c>
      <c r="Q18" s="172">
        <v>70</v>
      </c>
      <c r="R18" s="135">
        <f t="shared" si="55"/>
        <v>9</v>
      </c>
      <c r="S18" s="173">
        <f t="shared" si="10"/>
        <v>0.34900542495479203</v>
      </c>
      <c r="T18" s="134">
        <v>100</v>
      </c>
      <c r="U18" s="135">
        <f t="shared" si="56"/>
        <v>1</v>
      </c>
      <c r="V18" s="136">
        <f t="shared" si="11"/>
        <v>0</v>
      </c>
      <c r="W18" s="157">
        <v>6.7</v>
      </c>
      <c r="X18" s="158">
        <f t="shared" si="12"/>
        <v>2</v>
      </c>
      <c r="Y18" s="159">
        <f t="shared" si="13"/>
        <v>0.28205128205128199</v>
      </c>
      <c r="Z18" s="85">
        <v>40.341570264905194</v>
      </c>
      <c r="AA18" s="160">
        <v>83.19</v>
      </c>
      <c r="AB18" s="161">
        <f t="shared" si="2"/>
        <v>6</v>
      </c>
      <c r="AC18" s="159">
        <f t="shared" si="14"/>
        <v>0.26447451227186913</v>
      </c>
      <c r="AD18" s="192">
        <v>29387.3</v>
      </c>
      <c r="AE18" s="141">
        <f t="shared" si="15"/>
        <v>2</v>
      </c>
      <c r="AF18" s="117">
        <f t="shared" si="16"/>
        <v>0.46653955938186115</v>
      </c>
      <c r="AG18" s="138">
        <v>107.35353822668337</v>
      </c>
      <c r="AH18" s="141">
        <f t="shared" si="17"/>
        <v>15</v>
      </c>
      <c r="AI18" s="117">
        <f t="shared" si="18"/>
        <v>0.71732143339857779</v>
      </c>
      <c r="AJ18" s="164">
        <v>3101</v>
      </c>
      <c r="AK18" s="141">
        <f t="shared" si="19"/>
        <v>5</v>
      </c>
      <c r="AL18" s="117">
        <f t="shared" si="20"/>
        <v>0.33527357392316648</v>
      </c>
      <c r="AM18" s="138">
        <v>164.9822621456951</v>
      </c>
      <c r="AN18" s="141">
        <f t="shared" si="21"/>
        <v>3</v>
      </c>
      <c r="AO18" s="117">
        <f t="shared" si="22"/>
        <v>0.36066560243724699</v>
      </c>
      <c r="AP18" s="165">
        <v>230.6</v>
      </c>
      <c r="AQ18" s="141">
        <f t="shared" si="23"/>
        <v>9</v>
      </c>
      <c r="AR18" s="117">
        <f t="shared" si="24"/>
        <v>0.85765654060756358</v>
      </c>
      <c r="AS18" s="165">
        <v>101.3</v>
      </c>
      <c r="AT18" s="141">
        <f t="shared" si="25"/>
        <v>8</v>
      </c>
      <c r="AU18" s="117">
        <f t="shared" si="26"/>
        <v>0.37172774869109976</v>
      </c>
      <c r="AV18" s="138">
        <v>2154.8200000000002</v>
      </c>
      <c r="AW18" s="116">
        <f t="shared" si="27"/>
        <v>15</v>
      </c>
      <c r="AX18" s="117">
        <f t="shared" si="28"/>
        <v>0.99820119748314229</v>
      </c>
      <c r="AY18" s="165">
        <v>2700.1</v>
      </c>
      <c r="AZ18" s="141">
        <f t="shared" si="29"/>
        <v>1</v>
      </c>
      <c r="BA18" s="117">
        <f t="shared" si="30"/>
        <v>0</v>
      </c>
      <c r="BB18" s="165">
        <v>71.900000000000006</v>
      </c>
      <c r="BC18" s="141">
        <f t="shared" si="31"/>
        <v>9</v>
      </c>
      <c r="BD18" s="149">
        <f t="shared" si="32"/>
        <v>0.54803675856307432</v>
      </c>
      <c r="BE18" s="177">
        <v>3336.7713946952399</v>
      </c>
      <c r="BF18" s="141">
        <f t="shared" si="33"/>
        <v>11</v>
      </c>
      <c r="BG18" s="178">
        <f t="shared" si="34"/>
        <v>0.6503732591038982</v>
      </c>
      <c r="BH18" s="190">
        <v>0.14950327366239177</v>
      </c>
      <c r="BI18" s="133">
        <f t="shared" si="35"/>
        <v>1.6496160624573438E-3</v>
      </c>
      <c r="BJ18" s="177">
        <v>194.8456430967212</v>
      </c>
      <c r="BK18" s="148">
        <f t="shared" si="36"/>
        <v>2</v>
      </c>
      <c r="BL18" s="149">
        <f t="shared" si="37"/>
        <v>1.9741484828876707E-2</v>
      </c>
      <c r="BM18" s="156">
        <v>0</v>
      </c>
      <c r="BN18" s="148">
        <f t="shared" si="38"/>
        <v>1</v>
      </c>
      <c r="BO18" s="149">
        <f t="shared" si="39"/>
        <v>0</v>
      </c>
      <c r="BP18" s="138">
        <v>1.3986013986013985</v>
      </c>
      <c r="BQ18" s="141">
        <f t="shared" si="40"/>
        <v>11</v>
      </c>
      <c r="BR18" s="140">
        <f t="shared" si="41"/>
        <v>5.8741258741258746E-2</v>
      </c>
      <c r="BS18" s="125">
        <v>109.35040043808611</v>
      </c>
      <c r="BT18" s="128">
        <f t="shared" si="57"/>
        <v>8</v>
      </c>
      <c r="BU18" s="127">
        <f t="shared" si="42"/>
        <v>0.5199251887353743</v>
      </c>
      <c r="BV18" s="171">
        <v>40</v>
      </c>
      <c r="BW18" s="126">
        <f t="shared" si="43"/>
        <v>17</v>
      </c>
      <c r="BX18" s="133">
        <f t="shared" si="44"/>
        <v>0.84482758620689657</v>
      </c>
      <c r="BY18" s="131">
        <v>0</v>
      </c>
      <c r="BZ18" s="132">
        <f t="shared" si="45"/>
        <v>1</v>
      </c>
      <c r="CA18" s="133">
        <f t="shared" si="46"/>
        <v>0</v>
      </c>
      <c r="CB18" s="194">
        <v>12</v>
      </c>
      <c r="CC18" s="132">
        <f t="shared" si="47"/>
        <v>6</v>
      </c>
      <c r="CD18" s="133">
        <f t="shared" si="48"/>
        <v>0.40909090909090923</v>
      </c>
      <c r="CE18" s="168">
        <v>8.7591240875912408</v>
      </c>
      <c r="CF18" s="132">
        <f t="shared" si="49"/>
        <v>12</v>
      </c>
      <c r="CG18" s="169">
        <f t="shared" si="50"/>
        <v>0.34029871323034433</v>
      </c>
      <c r="CH18" s="179">
        <v>81.964633409426597</v>
      </c>
      <c r="CI18" s="188">
        <f t="shared" si="51"/>
        <v>12</v>
      </c>
      <c r="CJ18" s="169">
        <f t="shared" si="52"/>
        <v>0.46170870923241997</v>
      </c>
      <c r="CK18" s="114">
        <f t="shared" si="53"/>
        <v>0.35804841964152911</v>
      </c>
      <c r="CL18" s="115">
        <f t="shared" si="54"/>
        <v>2</v>
      </c>
      <c r="CM18" s="73"/>
      <c r="CN18" s="65"/>
      <c r="CO18" s="62"/>
      <c r="CP18" s="65"/>
    </row>
    <row r="19" spans="1:96" s="2" customFormat="1" ht="21.75" thickBot="1">
      <c r="A19" s="113" t="s">
        <v>14</v>
      </c>
      <c r="B19" s="151">
        <v>1228.1813198426316</v>
      </c>
      <c r="C19" s="116">
        <f t="shared" si="0"/>
        <v>14</v>
      </c>
      <c r="D19" s="117">
        <f t="shared" si="58"/>
        <v>0.62418249459336306</v>
      </c>
      <c r="E19" s="145">
        <v>99.780612135877007</v>
      </c>
      <c r="F19" s="116">
        <f t="shared" si="3"/>
        <v>13</v>
      </c>
      <c r="G19" s="117">
        <f t="shared" si="4"/>
        <v>0.77442337562428154</v>
      </c>
      <c r="H19" s="143">
        <v>145.71540894939321</v>
      </c>
      <c r="I19" s="116">
        <f t="shared" si="1"/>
        <v>17</v>
      </c>
      <c r="J19" s="140">
        <f t="shared" si="5"/>
        <v>0.81977928193449345</v>
      </c>
      <c r="K19" s="184">
        <v>1688.25</v>
      </c>
      <c r="L19" s="148">
        <f t="shared" si="6"/>
        <v>10</v>
      </c>
      <c r="M19" s="149">
        <f t="shared" si="7"/>
        <v>7.3946882682540571E-2</v>
      </c>
      <c r="N19" s="179">
        <v>400.54331063607674</v>
      </c>
      <c r="O19" s="180">
        <f t="shared" si="8"/>
        <v>20</v>
      </c>
      <c r="P19" s="136">
        <f t="shared" si="9"/>
        <v>1</v>
      </c>
      <c r="Q19" s="172">
        <v>87</v>
      </c>
      <c r="R19" s="135">
        <f t="shared" si="55"/>
        <v>3</v>
      </c>
      <c r="S19" s="173">
        <f t="shared" si="10"/>
        <v>4.1591320072332683E-2</v>
      </c>
      <c r="T19" s="134">
        <v>100</v>
      </c>
      <c r="U19" s="135">
        <f t="shared" si="56"/>
        <v>1</v>
      </c>
      <c r="V19" s="136">
        <f t="shared" si="11"/>
        <v>0</v>
      </c>
      <c r="W19" s="157">
        <v>4.3</v>
      </c>
      <c r="X19" s="158">
        <f t="shared" si="12"/>
        <v>13</v>
      </c>
      <c r="Y19" s="159">
        <f t="shared" si="13"/>
        <v>0.89743589743589747</v>
      </c>
      <c r="Z19" s="85">
        <v>29.731542217658273</v>
      </c>
      <c r="AA19" s="160">
        <v>58.72</v>
      </c>
      <c r="AB19" s="161">
        <f t="shared" si="2"/>
        <v>15</v>
      </c>
      <c r="AC19" s="159">
        <f t="shared" si="14"/>
        <v>0.64946507237256135</v>
      </c>
      <c r="AD19" s="192">
        <v>25064.2</v>
      </c>
      <c r="AE19" s="141">
        <f t="shared" si="15"/>
        <v>3</v>
      </c>
      <c r="AF19" s="117">
        <f t="shared" si="16"/>
        <v>0.54610000864967523</v>
      </c>
      <c r="AG19" s="138">
        <v>97.984485862306016</v>
      </c>
      <c r="AH19" s="141">
        <f t="shared" si="17"/>
        <v>18</v>
      </c>
      <c r="AI19" s="117">
        <f t="shared" si="18"/>
        <v>0.7686073429053959</v>
      </c>
      <c r="AJ19" s="164">
        <v>2854</v>
      </c>
      <c r="AK19" s="141">
        <f t="shared" si="19"/>
        <v>6</v>
      </c>
      <c r="AL19" s="117">
        <f t="shared" si="20"/>
        <v>0.39278230500582073</v>
      </c>
      <c r="AM19" s="138">
        <v>98.411960604871481</v>
      </c>
      <c r="AN19" s="141">
        <f t="shared" si="21"/>
        <v>13</v>
      </c>
      <c r="AO19" s="117">
        <f t="shared" si="22"/>
        <v>0.68787161848074452</v>
      </c>
      <c r="AP19" s="165">
        <v>432.6</v>
      </c>
      <c r="AQ19" s="141">
        <f t="shared" si="23"/>
        <v>4</v>
      </c>
      <c r="AR19" s="117">
        <f t="shared" si="24"/>
        <v>0.73242405455672666</v>
      </c>
      <c r="AS19" s="165">
        <v>99.8</v>
      </c>
      <c r="AT19" s="141">
        <f t="shared" si="25"/>
        <v>14</v>
      </c>
      <c r="AU19" s="117">
        <f t="shared" si="26"/>
        <v>0.45026178010471229</v>
      </c>
      <c r="AV19" s="138">
        <v>44060.4</v>
      </c>
      <c r="AW19" s="116">
        <f t="shared" si="27"/>
        <v>12</v>
      </c>
      <c r="AX19" s="117">
        <f t="shared" si="28"/>
        <v>0.96321922090301992</v>
      </c>
      <c r="AY19" s="165">
        <v>92.3</v>
      </c>
      <c r="AZ19" s="141">
        <f t="shared" si="29"/>
        <v>20</v>
      </c>
      <c r="BA19" s="117">
        <f t="shared" si="30"/>
        <v>1</v>
      </c>
      <c r="BB19" s="165">
        <v>33.200000000000003</v>
      </c>
      <c r="BC19" s="141">
        <f t="shared" si="31"/>
        <v>18</v>
      </c>
      <c r="BD19" s="149">
        <f t="shared" si="32"/>
        <v>0.87134502923976609</v>
      </c>
      <c r="BE19" s="177">
        <v>3973.6512593437224</v>
      </c>
      <c r="BF19" s="141">
        <f t="shared" si="33"/>
        <v>6</v>
      </c>
      <c r="BG19" s="178">
        <f t="shared" si="34"/>
        <v>0.31608857453497791</v>
      </c>
      <c r="BH19" s="190">
        <v>7.8114963148872368E-2</v>
      </c>
      <c r="BI19" s="133">
        <f t="shared" si="35"/>
        <v>8.6191890499758732E-4</v>
      </c>
      <c r="BJ19" s="177">
        <v>165.41274598151603</v>
      </c>
      <c r="BK19" s="148">
        <f t="shared" si="36"/>
        <v>6</v>
      </c>
      <c r="BL19" s="149">
        <f t="shared" si="37"/>
        <v>0.22345588337333974</v>
      </c>
      <c r="BM19" s="156">
        <v>128.08308600580526</v>
      </c>
      <c r="BN19" s="148">
        <f t="shared" si="38"/>
        <v>18</v>
      </c>
      <c r="BO19" s="149">
        <f t="shared" si="39"/>
        <v>0.81961075013543905</v>
      </c>
      <c r="BP19" s="138">
        <v>0</v>
      </c>
      <c r="BQ19" s="141">
        <f t="shared" si="40"/>
        <v>1</v>
      </c>
      <c r="BR19" s="140">
        <f t="shared" si="41"/>
        <v>0</v>
      </c>
      <c r="BS19" s="125">
        <v>107.50885428673219</v>
      </c>
      <c r="BT19" s="128">
        <f t="shared" si="57"/>
        <v>9</v>
      </c>
      <c r="BU19" s="127">
        <f t="shared" si="42"/>
        <v>0.53708850115525752</v>
      </c>
      <c r="BV19" s="171">
        <v>45</v>
      </c>
      <c r="BW19" s="126">
        <f t="shared" si="43"/>
        <v>16</v>
      </c>
      <c r="BX19" s="133">
        <f t="shared" si="44"/>
        <v>0.75862068965517238</v>
      </c>
      <c r="BY19" s="131">
        <v>0</v>
      </c>
      <c r="BZ19" s="132">
        <f t="shared" si="45"/>
        <v>1</v>
      </c>
      <c r="CA19" s="133">
        <f t="shared" si="46"/>
        <v>0</v>
      </c>
      <c r="CB19" s="194">
        <v>9.9</v>
      </c>
      <c r="CC19" s="132">
        <f t="shared" si="47"/>
        <v>19</v>
      </c>
      <c r="CD19" s="133">
        <f t="shared" si="48"/>
        <v>0.88636363636363635</v>
      </c>
      <c r="CE19" s="168">
        <v>9.2592592592592595</v>
      </c>
      <c r="CF19" s="132">
        <f t="shared" si="49"/>
        <v>13</v>
      </c>
      <c r="CG19" s="169">
        <f t="shared" si="50"/>
        <v>0.36722793326010089</v>
      </c>
      <c r="CH19" s="179">
        <v>89.556555269922882</v>
      </c>
      <c r="CI19" s="188">
        <f t="shared" si="51"/>
        <v>6</v>
      </c>
      <c r="CJ19" s="169">
        <f t="shared" si="52"/>
        <v>0.26735411016176763</v>
      </c>
      <c r="CK19" s="114">
        <f t="shared" si="53"/>
        <v>0.53345198903813862</v>
      </c>
      <c r="CL19" s="115">
        <f t="shared" si="54"/>
        <v>14</v>
      </c>
      <c r="CM19" s="73"/>
      <c r="CN19" s="65"/>
      <c r="CO19" s="62"/>
      <c r="CP19" s="65"/>
    </row>
    <row r="20" spans="1:96" s="2" customFormat="1" ht="21.75" thickBot="1">
      <c r="A20" s="113" t="s">
        <v>15</v>
      </c>
      <c r="B20" s="151">
        <v>817.45069109853046</v>
      </c>
      <c r="C20" s="116">
        <f t="shared" si="0"/>
        <v>17</v>
      </c>
      <c r="D20" s="117">
        <f t="shared" si="58"/>
        <v>0.86601436210828109</v>
      </c>
      <c r="E20" s="145">
        <v>109.03989019318669</v>
      </c>
      <c r="F20" s="116">
        <f t="shared" si="3"/>
        <v>6</v>
      </c>
      <c r="G20" s="117">
        <f t="shared" si="4"/>
        <v>0.54167575039738269</v>
      </c>
      <c r="H20" s="143">
        <v>182.42741079843012</v>
      </c>
      <c r="I20" s="116">
        <f t="shared" si="1"/>
        <v>3</v>
      </c>
      <c r="J20" s="140">
        <f t="shared" si="5"/>
        <v>0.1967534465110804</v>
      </c>
      <c r="K20" s="184">
        <v>114.44</v>
      </c>
      <c r="L20" s="148">
        <f t="shared" si="6"/>
        <v>2</v>
      </c>
      <c r="M20" s="149">
        <f t="shared" si="7"/>
        <v>1.0805178405240416E-5</v>
      </c>
      <c r="N20" s="179">
        <v>80.112005600280014</v>
      </c>
      <c r="O20" s="180">
        <f t="shared" si="8"/>
        <v>5</v>
      </c>
      <c r="P20" s="136">
        <f t="shared" si="9"/>
        <v>0.1523116157744398</v>
      </c>
      <c r="Q20" s="172">
        <v>65</v>
      </c>
      <c r="R20" s="135">
        <f t="shared" si="55"/>
        <v>11</v>
      </c>
      <c r="S20" s="173">
        <f t="shared" si="10"/>
        <v>0.43942133815551532</v>
      </c>
      <c r="T20" s="134">
        <v>100</v>
      </c>
      <c r="U20" s="135">
        <f t="shared" si="56"/>
        <v>1</v>
      </c>
      <c r="V20" s="136">
        <f t="shared" si="11"/>
        <v>0</v>
      </c>
      <c r="W20" s="157">
        <v>5.8</v>
      </c>
      <c r="X20" s="158">
        <f t="shared" si="12"/>
        <v>6</v>
      </c>
      <c r="Y20" s="159">
        <f t="shared" si="13"/>
        <v>0.51282051282051289</v>
      </c>
      <c r="Z20" s="85">
        <v>61.246850647448291</v>
      </c>
      <c r="AA20" s="160">
        <v>48.27</v>
      </c>
      <c r="AB20" s="161">
        <f t="shared" si="2"/>
        <v>17</v>
      </c>
      <c r="AC20" s="159">
        <f t="shared" si="14"/>
        <v>0.8138766519823788</v>
      </c>
      <c r="AD20" s="192">
        <v>1910.2</v>
      </c>
      <c r="AE20" s="141">
        <f t="shared" si="15"/>
        <v>16</v>
      </c>
      <c r="AF20" s="117">
        <f t="shared" si="16"/>
        <v>0.97221613882176705</v>
      </c>
      <c r="AG20" s="138">
        <v>145.41278241648931</v>
      </c>
      <c r="AH20" s="141">
        <f t="shared" si="17"/>
        <v>4</v>
      </c>
      <c r="AI20" s="117">
        <f t="shared" si="18"/>
        <v>0.508986280866212</v>
      </c>
      <c r="AJ20" s="164">
        <v>432</v>
      </c>
      <c r="AK20" s="141">
        <f t="shared" si="19"/>
        <v>16</v>
      </c>
      <c r="AL20" s="117">
        <f t="shared" si="20"/>
        <v>0.95669383003492436</v>
      </c>
      <c r="AM20" s="138">
        <v>96.925966062449945</v>
      </c>
      <c r="AN20" s="141">
        <f t="shared" si="21"/>
        <v>14</v>
      </c>
      <c r="AO20" s="117">
        <f t="shared" si="22"/>
        <v>0.69517557148732578</v>
      </c>
      <c r="AP20" s="165">
        <v>4.9000000000000004</v>
      </c>
      <c r="AQ20" s="141">
        <f t="shared" si="23"/>
        <v>18</v>
      </c>
      <c r="AR20" s="117">
        <f t="shared" si="24"/>
        <v>0.99758214507129561</v>
      </c>
      <c r="AS20" s="165">
        <v>101.2</v>
      </c>
      <c r="AT20" s="141">
        <f t="shared" si="25"/>
        <v>10</v>
      </c>
      <c r="AU20" s="117">
        <f t="shared" si="26"/>
        <v>0.37696335078534027</v>
      </c>
      <c r="AV20" s="138">
        <v>53455.8</v>
      </c>
      <c r="AW20" s="116">
        <f t="shared" si="27"/>
        <v>9</v>
      </c>
      <c r="AX20" s="117">
        <f t="shared" si="28"/>
        <v>0.95537612070584121</v>
      </c>
      <c r="AY20" s="165">
        <v>928.4</v>
      </c>
      <c r="AZ20" s="141">
        <f t="shared" si="29"/>
        <v>7</v>
      </c>
      <c r="BA20" s="117">
        <f t="shared" si="30"/>
        <v>0.67938492215660706</v>
      </c>
      <c r="BB20" s="165">
        <v>81.400000000000006</v>
      </c>
      <c r="BC20" s="141">
        <f t="shared" si="31"/>
        <v>8</v>
      </c>
      <c r="BD20" s="149">
        <f t="shared" si="32"/>
        <v>0.46867167919799491</v>
      </c>
      <c r="BE20" s="177">
        <v>2695.2386870355081</v>
      </c>
      <c r="BF20" s="141">
        <f t="shared" si="33"/>
        <v>19</v>
      </c>
      <c r="BG20" s="178">
        <f t="shared" si="34"/>
        <v>0.98710012193075836</v>
      </c>
      <c r="BH20" s="190">
        <v>10.919338275232613</v>
      </c>
      <c r="BI20" s="133">
        <f t="shared" si="35"/>
        <v>0.12048375509759937</v>
      </c>
      <c r="BJ20" s="177">
        <v>53.216734048163119</v>
      </c>
      <c r="BK20" s="148">
        <f t="shared" si="36"/>
        <v>20</v>
      </c>
      <c r="BL20" s="149">
        <f t="shared" si="37"/>
        <v>1</v>
      </c>
      <c r="BM20" s="156">
        <v>156.27306740991352</v>
      </c>
      <c r="BN20" s="148">
        <f t="shared" si="38"/>
        <v>20</v>
      </c>
      <c r="BO20" s="149">
        <f t="shared" si="39"/>
        <v>1</v>
      </c>
      <c r="BP20" s="138">
        <v>7.6923076923076925</v>
      </c>
      <c r="BQ20" s="141">
        <f t="shared" si="40"/>
        <v>16</v>
      </c>
      <c r="BR20" s="140">
        <f t="shared" si="41"/>
        <v>0.32307692307692315</v>
      </c>
      <c r="BS20" s="125">
        <v>86.424093279428135</v>
      </c>
      <c r="BT20" s="128">
        <f t="shared" si="57"/>
        <v>19</v>
      </c>
      <c r="BU20" s="127">
        <f t="shared" si="42"/>
        <v>0.73359964490306351</v>
      </c>
      <c r="BV20" s="171">
        <v>49</v>
      </c>
      <c r="BW20" s="126">
        <f t="shared" si="43"/>
        <v>14</v>
      </c>
      <c r="BX20" s="133">
        <f t="shared" si="44"/>
        <v>0.68965517241379315</v>
      </c>
      <c r="BY20" s="131">
        <v>0</v>
      </c>
      <c r="BZ20" s="132">
        <f t="shared" si="45"/>
        <v>1</v>
      </c>
      <c r="CA20" s="133">
        <f t="shared" si="46"/>
        <v>0</v>
      </c>
      <c r="CB20" s="194">
        <v>11.6</v>
      </c>
      <c r="CC20" s="132">
        <f t="shared" si="47"/>
        <v>11</v>
      </c>
      <c r="CD20" s="133">
        <f t="shared" si="48"/>
        <v>0.50000000000000022</v>
      </c>
      <c r="CE20" s="168">
        <v>8.6567164179104488</v>
      </c>
      <c r="CF20" s="132">
        <f t="shared" si="49"/>
        <v>11</v>
      </c>
      <c r="CG20" s="169">
        <f t="shared" si="50"/>
        <v>0.3347846865715689</v>
      </c>
      <c r="CH20" s="179">
        <v>79.359683688393702</v>
      </c>
      <c r="CI20" s="188">
        <f t="shared" si="51"/>
        <v>13</v>
      </c>
      <c r="CJ20" s="169">
        <f t="shared" si="52"/>
        <v>0.5283959022691328</v>
      </c>
      <c r="CK20" s="114">
        <f t="shared" si="53"/>
        <v>0.56382864580407388</v>
      </c>
      <c r="CL20" s="115">
        <f t="shared" si="54"/>
        <v>17</v>
      </c>
      <c r="CM20" s="73"/>
      <c r="CN20" s="65"/>
      <c r="CO20" s="62"/>
      <c r="CP20" s="65"/>
    </row>
    <row r="21" spans="1:96" s="4" customFormat="1" ht="21.75" thickBot="1">
      <c r="A21" s="113" t="s">
        <v>16</v>
      </c>
      <c r="B21" s="151">
        <v>1397.2827104077141</v>
      </c>
      <c r="C21" s="116">
        <f t="shared" si="0"/>
        <v>9</v>
      </c>
      <c r="D21" s="117">
        <f t="shared" si="58"/>
        <v>0.52461820058206388</v>
      </c>
      <c r="E21" s="145">
        <v>92.576422233686955</v>
      </c>
      <c r="F21" s="116">
        <f t="shared" si="3"/>
        <v>18</v>
      </c>
      <c r="G21" s="117">
        <f t="shared" si="4"/>
        <v>0.95551288185145777</v>
      </c>
      <c r="H21" s="143">
        <v>153.00503230807067</v>
      </c>
      <c r="I21" s="116">
        <f t="shared" si="1"/>
        <v>13</v>
      </c>
      <c r="J21" s="140">
        <f t="shared" si="5"/>
        <v>0.69606977402921444</v>
      </c>
      <c r="K21" s="184">
        <v>6026.98</v>
      </c>
      <c r="L21" s="148">
        <f t="shared" si="6"/>
        <v>19</v>
      </c>
      <c r="M21" s="149">
        <f t="shared" si="7"/>
        <v>0.27777623790935768</v>
      </c>
      <c r="N21" s="179">
        <v>121.44436048561784</v>
      </c>
      <c r="O21" s="180">
        <f t="shared" si="8"/>
        <v>10</v>
      </c>
      <c r="P21" s="136">
        <f t="shared" si="9"/>
        <v>0.26165473106423748</v>
      </c>
      <c r="Q21" s="172">
        <v>54</v>
      </c>
      <c r="R21" s="135">
        <f t="shared" si="55"/>
        <v>17</v>
      </c>
      <c r="S21" s="173">
        <f t="shared" si="10"/>
        <v>0.63833634719710663</v>
      </c>
      <c r="T21" s="134">
        <v>100</v>
      </c>
      <c r="U21" s="135">
        <f t="shared" si="56"/>
        <v>1</v>
      </c>
      <c r="V21" s="136">
        <f t="shared" si="11"/>
        <v>0</v>
      </c>
      <c r="W21" s="157">
        <v>6.3</v>
      </c>
      <c r="X21" s="158">
        <f t="shared" si="12"/>
        <v>4</v>
      </c>
      <c r="Y21" s="159">
        <f t="shared" si="13"/>
        <v>0.38461538461538464</v>
      </c>
      <c r="Z21" s="85">
        <v>11.142803213019862</v>
      </c>
      <c r="AA21" s="160">
        <v>77.91</v>
      </c>
      <c r="AB21" s="161">
        <f t="shared" si="2"/>
        <v>7</v>
      </c>
      <c r="AC21" s="159">
        <f t="shared" si="14"/>
        <v>0.34754562617998747</v>
      </c>
      <c r="AD21" s="192">
        <v>5370.6</v>
      </c>
      <c r="AE21" s="141">
        <f t="shared" si="15"/>
        <v>13</v>
      </c>
      <c r="AF21" s="117">
        <f t="shared" si="16"/>
        <v>0.90853244456386317</v>
      </c>
      <c r="AG21" s="138">
        <v>145.00682138267419</v>
      </c>
      <c r="AH21" s="141">
        <f t="shared" si="17"/>
        <v>5</v>
      </c>
      <c r="AI21" s="117">
        <f t="shared" si="18"/>
        <v>0.5112084992970426</v>
      </c>
      <c r="AJ21" s="164">
        <v>423</v>
      </c>
      <c r="AK21" s="141">
        <f t="shared" si="19"/>
        <v>17</v>
      </c>
      <c r="AL21" s="117">
        <f t="shared" si="20"/>
        <v>0.95878928987194412</v>
      </c>
      <c r="AM21" s="138">
        <v>37.614945671746909</v>
      </c>
      <c r="AN21" s="141">
        <f t="shared" si="21"/>
        <v>19</v>
      </c>
      <c r="AO21" s="117">
        <f t="shared" si="22"/>
        <v>0.98670080481701827</v>
      </c>
      <c r="AP21" s="165">
        <v>26.2</v>
      </c>
      <c r="AQ21" s="141">
        <f t="shared" si="23"/>
        <v>15</v>
      </c>
      <c r="AR21" s="117">
        <f t="shared" si="24"/>
        <v>0.98437693738375698</v>
      </c>
      <c r="AS21" s="165">
        <v>96.7</v>
      </c>
      <c r="AT21" s="141">
        <f t="shared" si="25"/>
        <v>17</v>
      </c>
      <c r="AU21" s="117">
        <f t="shared" si="26"/>
        <v>0.61256544502617793</v>
      </c>
      <c r="AV21" s="138">
        <v>0</v>
      </c>
      <c r="AW21" s="116">
        <f t="shared" si="27"/>
        <v>16</v>
      </c>
      <c r="AX21" s="117">
        <f t="shared" si="28"/>
        <v>1</v>
      </c>
      <c r="AY21" s="165">
        <v>315.7</v>
      </c>
      <c r="AZ21" s="141">
        <f t="shared" si="29"/>
        <v>16</v>
      </c>
      <c r="BA21" s="117">
        <f t="shared" si="30"/>
        <v>0.9143339213129843</v>
      </c>
      <c r="BB21" s="165">
        <v>32</v>
      </c>
      <c r="BC21" s="141">
        <f t="shared" si="31"/>
        <v>19</v>
      </c>
      <c r="BD21" s="149">
        <f t="shared" si="32"/>
        <v>0.88137009189640769</v>
      </c>
      <c r="BE21" s="177">
        <v>3705.7249460893377</v>
      </c>
      <c r="BF21" s="141">
        <f t="shared" si="33"/>
        <v>8</v>
      </c>
      <c r="BG21" s="178">
        <f t="shared" si="34"/>
        <v>0.45671739338355183</v>
      </c>
      <c r="BH21" s="190">
        <v>0</v>
      </c>
      <c r="BI21" s="133">
        <f t="shared" si="35"/>
        <v>0</v>
      </c>
      <c r="BJ21" s="177">
        <v>122.54357081437051</v>
      </c>
      <c r="BK21" s="148">
        <f t="shared" si="36"/>
        <v>14</v>
      </c>
      <c r="BL21" s="149">
        <f t="shared" si="37"/>
        <v>0.52016701585512093</v>
      </c>
      <c r="BM21" s="156">
        <v>144.03887792223503</v>
      </c>
      <c r="BN21" s="148">
        <f t="shared" si="38"/>
        <v>19</v>
      </c>
      <c r="BO21" s="149">
        <f t="shared" si="39"/>
        <v>0.92171274493776023</v>
      </c>
      <c r="BP21" s="138">
        <v>2.8571428571428572</v>
      </c>
      <c r="BQ21" s="141">
        <f t="shared" si="40"/>
        <v>13</v>
      </c>
      <c r="BR21" s="140">
        <f t="shared" si="41"/>
        <v>0.12000000000000002</v>
      </c>
      <c r="BS21" s="125">
        <v>106.96084394203142</v>
      </c>
      <c r="BT21" s="128">
        <f t="shared" si="57"/>
        <v>11</v>
      </c>
      <c r="BU21" s="127">
        <f t="shared" si="42"/>
        <v>0.54219598800727697</v>
      </c>
      <c r="BV21" s="171">
        <v>54</v>
      </c>
      <c r="BW21" s="126">
        <f t="shared" si="43"/>
        <v>11</v>
      </c>
      <c r="BX21" s="133">
        <f t="shared" si="44"/>
        <v>0.60344827586206895</v>
      </c>
      <c r="BY21" s="131">
        <v>0</v>
      </c>
      <c r="BZ21" s="132">
        <f t="shared" si="45"/>
        <v>1</v>
      </c>
      <c r="CA21" s="133">
        <f t="shared" si="46"/>
        <v>0</v>
      </c>
      <c r="CB21" s="194">
        <v>13.5</v>
      </c>
      <c r="CC21" s="132">
        <f t="shared" si="47"/>
        <v>3</v>
      </c>
      <c r="CD21" s="133">
        <f t="shared" si="48"/>
        <v>6.8181818181818343E-2</v>
      </c>
      <c r="CE21" s="168">
        <v>3.1531531531531529</v>
      </c>
      <c r="CF21" s="132">
        <f t="shared" si="49"/>
        <v>2</v>
      </c>
      <c r="CG21" s="169">
        <f t="shared" si="50"/>
        <v>3.8451466074308029E-2</v>
      </c>
      <c r="CH21" s="179">
        <v>78.661438070586058</v>
      </c>
      <c r="CI21" s="188">
        <f t="shared" si="51"/>
        <v>15</v>
      </c>
      <c r="CJ21" s="169">
        <f t="shared" si="52"/>
        <v>0.54627111879473778</v>
      </c>
      <c r="CK21" s="114">
        <f t="shared" si="53"/>
        <v>0.54003973926533277</v>
      </c>
      <c r="CL21" s="115">
        <f t="shared" si="54"/>
        <v>16</v>
      </c>
      <c r="CM21" s="73"/>
      <c r="CN21" s="65"/>
      <c r="CO21" s="62"/>
      <c r="CP21" s="65"/>
      <c r="CQ21" s="2"/>
      <c r="CR21" s="2"/>
    </row>
    <row r="22" spans="1:96" s="3" customFormat="1" ht="21.75" thickBot="1">
      <c r="A22" s="113" t="s">
        <v>17</v>
      </c>
      <c r="B22" s="151">
        <v>1508.296254027435</v>
      </c>
      <c r="C22" s="116">
        <f t="shared" si="0"/>
        <v>7</v>
      </c>
      <c r="D22" s="117">
        <f t="shared" si="58"/>
        <v>0.45925513609599106</v>
      </c>
      <c r="E22" s="145">
        <v>111.7711257225648</v>
      </c>
      <c r="F22" s="116">
        <f t="shared" si="3"/>
        <v>4</v>
      </c>
      <c r="G22" s="117">
        <f t="shared" si="4"/>
        <v>0.47302152277147769</v>
      </c>
      <c r="H22" s="143">
        <v>135.09584398326436</v>
      </c>
      <c r="I22" s="116">
        <f t="shared" si="1"/>
        <v>20</v>
      </c>
      <c r="J22" s="140">
        <f t="shared" si="5"/>
        <v>1</v>
      </c>
      <c r="K22" s="184">
        <v>21400.3</v>
      </c>
      <c r="L22" s="148">
        <f t="shared" si="6"/>
        <v>20</v>
      </c>
      <c r="M22" s="149">
        <f t="shared" si="7"/>
        <v>1</v>
      </c>
      <c r="N22" s="179">
        <v>65.018343118861893</v>
      </c>
      <c r="O22" s="180">
        <f t="shared" si="8"/>
        <v>3</v>
      </c>
      <c r="P22" s="136">
        <f t="shared" si="9"/>
        <v>0.11238192675891139</v>
      </c>
      <c r="Q22" s="172">
        <v>89.3</v>
      </c>
      <c r="R22" s="135">
        <f t="shared" si="55"/>
        <v>1</v>
      </c>
      <c r="S22" s="173">
        <f t="shared" si="10"/>
        <v>0</v>
      </c>
      <c r="T22" s="134">
        <v>100</v>
      </c>
      <c r="U22" s="135">
        <f t="shared" si="56"/>
        <v>1</v>
      </c>
      <c r="V22" s="136">
        <f t="shared" si="11"/>
        <v>0</v>
      </c>
      <c r="W22" s="157">
        <v>6.1</v>
      </c>
      <c r="X22" s="158">
        <f t="shared" si="12"/>
        <v>5</v>
      </c>
      <c r="Y22" s="159">
        <f t="shared" si="13"/>
        <v>0.43589743589743596</v>
      </c>
      <c r="Z22" s="85">
        <v>24.169399378667585</v>
      </c>
      <c r="AA22" s="160">
        <v>61.53</v>
      </c>
      <c r="AB22" s="161">
        <f t="shared" si="2"/>
        <v>14</v>
      </c>
      <c r="AC22" s="159">
        <f t="shared" si="14"/>
        <v>0.605254877281309</v>
      </c>
      <c r="AD22" s="192">
        <v>19039.400000000001</v>
      </c>
      <c r="AE22" s="141">
        <f t="shared" si="15"/>
        <v>6</v>
      </c>
      <c r="AF22" s="117">
        <f t="shared" si="16"/>
        <v>0.65697780346097434</v>
      </c>
      <c r="AG22" s="138">
        <v>128.67094466391003</v>
      </c>
      <c r="AH22" s="141">
        <f t="shared" si="17"/>
        <v>8</v>
      </c>
      <c r="AI22" s="117">
        <f t="shared" si="18"/>
        <v>0.60063059478009562</v>
      </c>
      <c r="AJ22" s="164">
        <v>1087</v>
      </c>
      <c r="AK22" s="141">
        <f t="shared" si="19"/>
        <v>10</v>
      </c>
      <c r="AL22" s="117">
        <f t="shared" si="20"/>
        <v>0.80419091967403955</v>
      </c>
      <c r="AM22" s="138">
        <v>86.073511688418634</v>
      </c>
      <c r="AN22" s="141">
        <f t="shared" si="21"/>
        <v>15</v>
      </c>
      <c r="AO22" s="117">
        <f t="shared" si="22"/>
        <v>0.74851750141448714</v>
      </c>
      <c r="AP22" s="165">
        <v>380.3</v>
      </c>
      <c r="AQ22" s="141">
        <f t="shared" si="23"/>
        <v>5</v>
      </c>
      <c r="AR22" s="117">
        <f t="shared" si="24"/>
        <v>0.76484810911345325</v>
      </c>
      <c r="AS22" s="165">
        <v>108.4</v>
      </c>
      <c r="AT22" s="141">
        <f t="shared" si="25"/>
        <v>1</v>
      </c>
      <c r="AU22" s="117">
        <f t="shared" si="26"/>
        <v>0</v>
      </c>
      <c r="AV22" s="138">
        <v>74446.12</v>
      </c>
      <c r="AW22" s="116">
        <f t="shared" si="27"/>
        <v>8</v>
      </c>
      <c r="AX22" s="117">
        <f t="shared" si="28"/>
        <v>0.93785380308968436</v>
      </c>
      <c r="AY22" s="165">
        <v>216</v>
      </c>
      <c r="AZ22" s="141">
        <f t="shared" si="29"/>
        <v>17</v>
      </c>
      <c r="BA22" s="117">
        <f t="shared" si="30"/>
        <v>0.95256538078073483</v>
      </c>
      <c r="BB22" s="165">
        <v>128.5</v>
      </c>
      <c r="BC22" s="141">
        <f t="shared" si="31"/>
        <v>3</v>
      </c>
      <c r="BD22" s="149">
        <f t="shared" si="32"/>
        <v>7.5187969924812026E-2</v>
      </c>
      <c r="BE22" s="177">
        <v>4223.6386171409295</v>
      </c>
      <c r="BF22" s="141">
        <f t="shared" si="33"/>
        <v>3</v>
      </c>
      <c r="BG22" s="178">
        <f t="shared" si="34"/>
        <v>0.18487553156402312</v>
      </c>
      <c r="BH22" s="190">
        <v>35.394303117283506</v>
      </c>
      <c r="BI22" s="133">
        <f t="shared" si="35"/>
        <v>0.39054001635846741</v>
      </c>
      <c r="BJ22" s="177">
        <v>191.81480842250605</v>
      </c>
      <c r="BK22" s="148">
        <f t="shared" si="36"/>
        <v>3</v>
      </c>
      <c r="BL22" s="149">
        <f t="shared" si="37"/>
        <v>4.0718851084354142E-2</v>
      </c>
      <c r="BM22" s="156">
        <v>0</v>
      </c>
      <c r="BN22" s="148">
        <f t="shared" si="38"/>
        <v>1</v>
      </c>
      <c r="BO22" s="149">
        <f t="shared" si="39"/>
        <v>0</v>
      </c>
      <c r="BP22" s="138">
        <v>23.809523809523807</v>
      </c>
      <c r="BQ22" s="141">
        <f t="shared" si="40"/>
        <v>20</v>
      </c>
      <c r="BR22" s="140">
        <f t="shared" si="41"/>
        <v>1</v>
      </c>
      <c r="BS22" s="125">
        <v>96.112357611322054</v>
      </c>
      <c r="BT22" s="128">
        <f t="shared" si="57"/>
        <v>14</v>
      </c>
      <c r="BU22" s="127">
        <f t="shared" si="42"/>
        <v>0.64330448319209943</v>
      </c>
      <c r="BV22" s="171">
        <v>35</v>
      </c>
      <c r="BW22" s="126">
        <f t="shared" si="43"/>
        <v>18</v>
      </c>
      <c r="BX22" s="133">
        <f t="shared" si="44"/>
        <v>0.93103448275862066</v>
      </c>
      <c r="BY22" s="131">
        <v>0</v>
      </c>
      <c r="BZ22" s="132">
        <f t="shared" si="45"/>
        <v>1</v>
      </c>
      <c r="CA22" s="133">
        <f t="shared" si="46"/>
        <v>0</v>
      </c>
      <c r="CB22" s="194">
        <v>11.2</v>
      </c>
      <c r="CC22" s="132">
        <f t="shared" si="47"/>
        <v>13</v>
      </c>
      <c r="CD22" s="133">
        <f t="shared" si="48"/>
        <v>0.59090909090909116</v>
      </c>
      <c r="CE22" s="168">
        <v>2.4390243902439024</v>
      </c>
      <c r="CF22" s="132">
        <f t="shared" si="49"/>
        <v>1</v>
      </c>
      <c r="CG22" s="169">
        <f t="shared" si="50"/>
        <v>0</v>
      </c>
      <c r="CH22" s="179">
        <v>100</v>
      </c>
      <c r="CI22" s="188">
        <f t="shared" si="51"/>
        <v>1</v>
      </c>
      <c r="CJ22" s="169">
        <f t="shared" si="52"/>
        <v>0</v>
      </c>
      <c r="CK22" s="114">
        <f t="shared" si="53"/>
        <v>0.46234363575551951</v>
      </c>
      <c r="CL22" s="115">
        <f t="shared" si="54"/>
        <v>9</v>
      </c>
      <c r="CM22" s="73"/>
      <c r="CN22" s="65"/>
      <c r="CO22" s="62"/>
      <c r="CP22" s="65"/>
      <c r="CQ22" s="2"/>
      <c r="CR22" s="2"/>
    </row>
    <row r="23" spans="1:96" s="3" customFormat="1" ht="21.75" thickBot="1">
      <c r="A23" s="113" t="s">
        <v>18</v>
      </c>
      <c r="B23" s="151">
        <v>810.01800255677335</v>
      </c>
      <c r="C23" s="116">
        <f t="shared" si="0"/>
        <v>18</v>
      </c>
      <c r="D23" s="117">
        <f t="shared" si="58"/>
        <v>0.8703906146322431</v>
      </c>
      <c r="E23" s="145">
        <v>99.673415478261319</v>
      </c>
      <c r="F23" s="116">
        <f t="shared" si="3"/>
        <v>14</v>
      </c>
      <c r="G23" s="117">
        <f t="shared" si="4"/>
        <v>0.77711794504296483</v>
      </c>
      <c r="H23" s="143">
        <v>144.01974360466124</v>
      </c>
      <c r="I23" s="116">
        <f t="shared" si="1"/>
        <v>18</v>
      </c>
      <c r="J23" s="140">
        <f t="shared" si="5"/>
        <v>0.84855579274271231</v>
      </c>
      <c r="K23" s="184">
        <v>972.14</v>
      </c>
      <c r="L23" s="148">
        <f t="shared" si="6"/>
        <v>5</v>
      </c>
      <c r="M23" s="149">
        <f t="shared" si="7"/>
        <v>4.0304724822642392E-2</v>
      </c>
      <c r="N23" s="179">
        <v>97.563276529977315</v>
      </c>
      <c r="O23" s="180">
        <f t="shared" si="8"/>
        <v>7</v>
      </c>
      <c r="P23" s="136">
        <f t="shared" si="9"/>
        <v>0.19847826498939394</v>
      </c>
      <c r="Q23" s="172">
        <v>60.3</v>
      </c>
      <c r="R23" s="135">
        <f t="shared" si="55"/>
        <v>14</v>
      </c>
      <c r="S23" s="173">
        <f t="shared" si="10"/>
        <v>0.5244122965641953</v>
      </c>
      <c r="T23" s="134">
        <v>86.96</v>
      </c>
      <c r="U23" s="135">
        <f t="shared" si="56"/>
        <v>20</v>
      </c>
      <c r="V23" s="136">
        <f t="shared" si="11"/>
        <v>1</v>
      </c>
      <c r="W23" s="157">
        <v>4</v>
      </c>
      <c r="X23" s="158">
        <f t="shared" si="12"/>
        <v>18</v>
      </c>
      <c r="Y23" s="159">
        <f t="shared" si="13"/>
        <v>0.97435897435897434</v>
      </c>
      <c r="Z23" s="85">
        <v>47.85246174957998</v>
      </c>
      <c r="AA23" s="160">
        <v>76.37</v>
      </c>
      <c r="AB23" s="161">
        <f t="shared" si="2"/>
        <v>8</v>
      </c>
      <c r="AC23" s="159">
        <f t="shared" si="14"/>
        <v>0.37177470106985516</v>
      </c>
      <c r="AD23" s="192">
        <v>889.3</v>
      </c>
      <c r="AE23" s="141">
        <f t="shared" si="15"/>
        <v>18</v>
      </c>
      <c r="AF23" s="117">
        <f t="shared" si="16"/>
        <v>0.99100433772012964</v>
      </c>
      <c r="AG23" s="138">
        <v>238.39580960744229</v>
      </c>
      <c r="AH23" s="141">
        <f t="shared" si="17"/>
        <v>1</v>
      </c>
      <c r="AI23" s="117">
        <f t="shared" si="18"/>
        <v>0</v>
      </c>
      <c r="AJ23" s="164">
        <v>274</v>
      </c>
      <c r="AK23" s="141">
        <f t="shared" si="19"/>
        <v>19</v>
      </c>
      <c r="AL23" s="117">
        <f t="shared" si="20"/>
        <v>0.99348079161816061</v>
      </c>
      <c r="AM23" s="138">
        <v>69.383424451832965</v>
      </c>
      <c r="AN23" s="141">
        <f t="shared" si="21"/>
        <v>16</v>
      </c>
      <c r="AO23" s="117">
        <f t="shared" si="22"/>
        <v>0.83055253544167507</v>
      </c>
      <c r="AP23" s="165">
        <v>1.5</v>
      </c>
      <c r="AQ23" s="141">
        <f t="shared" si="23"/>
        <v>19</v>
      </c>
      <c r="AR23" s="117">
        <f t="shared" si="24"/>
        <v>0.99969001859888407</v>
      </c>
      <c r="AS23" s="165">
        <v>97.1</v>
      </c>
      <c r="AT23" s="141">
        <f t="shared" si="25"/>
        <v>16</v>
      </c>
      <c r="AU23" s="117">
        <f t="shared" si="26"/>
        <v>0.59162303664921501</v>
      </c>
      <c r="AV23" s="138">
        <v>0</v>
      </c>
      <c r="AW23" s="116">
        <f t="shared" si="27"/>
        <v>16</v>
      </c>
      <c r="AX23" s="117">
        <f t="shared" si="28"/>
        <v>1</v>
      </c>
      <c r="AY23" s="165">
        <v>410.9</v>
      </c>
      <c r="AZ23" s="141">
        <f t="shared" si="29"/>
        <v>14</v>
      </c>
      <c r="BA23" s="117">
        <f t="shared" si="30"/>
        <v>0.87782805429864252</v>
      </c>
      <c r="BB23" s="165">
        <v>58.1</v>
      </c>
      <c r="BC23" s="141">
        <f t="shared" si="31"/>
        <v>12</v>
      </c>
      <c r="BD23" s="149">
        <f t="shared" si="32"/>
        <v>0.66332497911445287</v>
      </c>
      <c r="BE23" s="177">
        <v>3024.6352684735361</v>
      </c>
      <c r="BF23" s="141">
        <f t="shared" si="33"/>
        <v>16</v>
      </c>
      <c r="BG23" s="178">
        <f t="shared" si="34"/>
        <v>0.81420686774558038</v>
      </c>
      <c r="BH23" s="190">
        <v>0.61288244052908869</v>
      </c>
      <c r="BI23" s="133">
        <f t="shared" si="35"/>
        <v>6.7625323080077104E-3</v>
      </c>
      <c r="BJ23" s="177">
        <v>100.31677632000822</v>
      </c>
      <c r="BK23" s="148">
        <f t="shared" si="36"/>
        <v>17</v>
      </c>
      <c r="BL23" s="149">
        <f t="shared" si="37"/>
        <v>0.67400569691554735</v>
      </c>
      <c r="BM23" s="156">
        <v>71.366950732458918</v>
      </c>
      <c r="BN23" s="148">
        <f t="shared" si="38"/>
        <v>15</v>
      </c>
      <c r="BO23" s="149">
        <f t="shared" si="39"/>
        <v>0.45668106421216637</v>
      </c>
      <c r="BP23" s="138">
        <v>0</v>
      </c>
      <c r="BQ23" s="141">
        <f t="shared" si="40"/>
        <v>1</v>
      </c>
      <c r="BR23" s="140">
        <f t="shared" si="41"/>
        <v>0</v>
      </c>
      <c r="BS23" s="125">
        <v>57.840534544008825</v>
      </c>
      <c r="BT23" s="128">
        <f t="shared" si="57"/>
        <v>20</v>
      </c>
      <c r="BU23" s="127">
        <f t="shared" si="42"/>
        <v>1</v>
      </c>
      <c r="BV23" s="171">
        <v>65</v>
      </c>
      <c r="BW23" s="126">
        <f t="shared" si="43"/>
        <v>6</v>
      </c>
      <c r="BX23" s="133">
        <f t="shared" si="44"/>
        <v>0.41379310344827586</v>
      </c>
      <c r="BY23" s="131">
        <v>0</v>
      </c>
      <c r="BZ23" s="132">
        <f t="shared" si="45"/>
        <v>1</v>
      </c>
      <c r="CA23" s="133">
        <f t="shared" si="46"/>
        <v>0</v>
      </c>
      <c r="CB23" s="194">
        <v>10.199999999999999</v>
      </c>
      <c r="CC23" s="132">
        <f t="shared" si="47"/>
        <v>15</v>
      </c>
      <c r="CD23" s="133">
        <f t="shared" si="48"/>
        <v>0.81818181818181845</v>
      </c>
      <c r="CE23" s="168">
        <v>9.3023255813953494</v>
      </c>
      <c r="CF23" s="132">
        <f t="shared" si="49"/>
        <v>14</v>
      </c>
      <c r="CG23" s="169">
        <f t="shared" si="50"/>
        <v>0.36954679130163237</v>
      </c>
      <c r="CH23" s="179">
        <v>60.937781267854398</v>
      </c>
      <c r="CI23" s="188">
        <f t="shared" si="51"/>
        <v>20</v>
      </c>
      <c r="CJ23" s="169">
        <f t="shared" si="52"/>
        <v>1</v>
      </c>
      <c r="CK23" s="114">
        <f t="shared" si="53"/>
        <v>0.58986465316473002</v>
      </c>
      <c r="CL23" s="115">
        <f t="shared" si="54"/>
        <v>18</v>
      </c>
      <c r="CM23" s="73"/>
      <c r="CN23" s="65"/>
      <c r="CO23" s="62"/>
      <c r="CP23" s="65"/>
      <c r="CQ23" s="2"/>
      <c r="CR23" s="2"/>
    </row>
    <row r="24" spans="1:96" ht="21.75" thickBot="1">
      <c r="A24" s="113" t="s">
        <v>19</v>
      </c>
      <c r="B24" s="151">
        <v>2288.3016054355903</v>
      </c>
      <c r="C24" s="116">
        <f t="shared" si="0"/>
        <v>1</v>
      </c>
      <c r="D24" s="117">
        <f t="shared" si="58"/>
        <v>0</v>
      </c>
      <c r="E24" s="145">
        <v>92.466448505278493</v>
      </c>
      <c r="F24" s="116">
        <f t="shared" si="3"/>
        <v>19</v>
      </c>
      <c r="G24" s="117">
        <f t="shared" si="4"/>
        <v>0.9582772576446883</v>
      </c>
      <c r="H24" s="143">
        <v>149.06162522764325</v>
      </c>
      <c r="I24" s="116">
        <f t="shared" si="1"/>
        <v>15</v>
      </c>
      <c r="J24" s="140">
        <f t="shared" si="5"/>
        <v>0.76299188034203991</v>
      </c>
      <c r="K24" s="184">
        <v>4220.26</v>
      </c>
      <c r="L24" s="148">
        <f t="shared" si="6"/>
        <v>18</v>
      </c>
      <c r="M24" s="149">
        <f t="shared" si="7"/>
        <v>0.1928982730036376</v>
      </c>
      <c r="N24" s="179">
        <v>130.73267743854083</v>
      </c>
      <c r="O24" s="180">
        <f t="shared" si="8"/>
        <v>12</v>
      </c>
      <c r="P24" s="136">
        <f t="shared" si="9"/>
        <v>0.28622660736427186</v>
      </c>
      <c r="Q24" s="172">
        <v>59</v>
      </c>
      <c r="R24" s="135">
        <f t="shared" si="55"/>
        <v>15</v>
      </c>
      <c r="S24" s="173">
        <f t="shared" si="10"/>
        <v>0.54792043399638335</v>
      </c>
      <c r="T24" s="134">
        <v>100</v>
      </c>
      <c r="U24" s="135">
        <f t="shared" si="56"/>
        <v>1</v>
      </c>
      <c r="V24" s="136">
        <f t="shared" si="11"/>
        <v>0</v>
      </c>
      <c r="W24" s="157">
        <v>5.2</v>
      </c>
      <c r="X24" s="158">
        <f t="shared" si="12"/>
        <v>8</v>
      </c>
      <c r="Y24" s="159">
        <f t="shared" si="13"/>
        <v>0.66666666666666663</v>
      </c>
      <c r="Z24" s="85">
        <v>35.365439643047672</v>
      </c>
      <c r="AA24" s="160">
        <v>72.2</v>
      </c>
      <c r="AB24" s="161">
        <f t="shared" si="2"/>
        <v>9</v>
      </c>
      <c r="AC24" s="159">
        <f t="shared" si="14"/>
        <v>0.43738200125865317</v>
      </c>
      <c r="AD24" s="192">
        <v>18987.2</v>
      </c>
      <c r="AE24" s="141">
        <f t="shared" si="15"/>
        <v>7</v>
      </c>
      <c r="AF24" s="117">
        <f t="shared" si="16"/>
        <v>0.65793846952277724</v>
      </c>
      <c r="AG24" s="138">
        <v>112.31948266375768</v>
      </c>
      <c r="AH24" s="141">
        <f t="shared" si="17"/>
        <v>12</v>
      </c>
      <c r="AI24" s="117">
        <f t="shared" si="18"/>
        <v>0.69013800362247524</v>
      </c>
      <c r="AJ24" s="164">
        <v>3515</v>
      </c>
      <c r="AK24" s="141">
        <f t="shared" si="19"/>
        <v>3</v>
      </c>
      <c r="AL24" s="117">
        <f t="shared" si="20"/>
        <v>0.23888242142025612</v>
      </c>
      <c r="AM24" s="138">
        <v>158.0150255880946</v>
      </c>
      <c r="AN24" s="141">
        <f t="shared" si="21"/>
        <v>6</v>
      </c>
      <c r="AO24" s="117">
        <f t="shared" si="22"/>
        <v>0.3949109290180054</v>
      </c>
      <c r="AP24" s="165">
        <v>1077.7</v>
      </c>
      <c r="AQ24" s="141">
        <f t="shared" si="23"/>
        <v>3</v>
      </c>
      <c r="AR24" s="117">
        <f t="shared" si="24"/>
        <v>0.33248605083694976</v>
      </c>
      <c r="AS24" s="165">
        <v>101.5</v>
      </c>
      <c r="AT24" s="141">
        <f t="shared" si="25"/>
        <v>6</v>
      </c>
      <c r="AU24" s="117">
        <f t="shared" si="26"/>
        <v>0.36125654450261796</v>
      </c>
      <c r="AV24" s="138">
        <v>0</v>
      </c>
      <c r="AW24" s="116">
        <f t="shared" si="27"/>
        <v>16</v>
      </c>
      <c r="AX24" s="117">
        <f t="shared" si="28"/>
        <v>1</v>
      </c>
      <c r="AY24" s="165">
        <v>1393</v>
      </c>
      <c r="AZ24" s="141">
        <f t="shared" si="29"/>
        <v>4</v>
      </c>
      <c r="BA24" s="117">
        <f t="shared" si="30"/>
        <v>0.50122708796686866</v>
      </c>
      <c r="BB24" s="165">
        <v>95.8</v>
      </c>
      <c r="BC24" s="141">
        <f t="shared" si="31"/>
        <v>6</v>
      </c>
      <c r="BD24" s="149">
        <f t="shared" si="32"/>
        <v>0.34837092731829578</v>
      </c>
      <c r="BE24" s="177">
        <v>4420.3028784037951</v>
      </c>
      <c r="BF24" s="141">
        <f t="shared" si="33"/>
        <v>2</v>
      </c>
      <c r="BG24" s="178">
        <f t="shared" si="34"/>
        <v>8.1650646948582886E-2</v>
      </c>
      <c r="BH24" s="190">
        <v>1.8887860605309608</v>
      </c>
      <c r="BI24" s="133">
        <f t="shared" si="35"/>
        <v>2.0840826743589818E-2</v>
      </c>
      <c r="BJ24" s="177">
        <v>197.69791616146921</v>
      </c>
      <c r="BK24" s="148">
        <f t="shared" si="36"/>
        <v>1</v>
      </c>
      <c r="BL24" s="149">
        <f t="shared" si="37"/>
        <v>0</v>
      </c>
      <c r="BM24" s="156">
        <v>0</v>
      </c>
      <c r="BN24" s="148">
        <f t="shared" si="38"/>
        <v>1</v>
      </c>
      <c r="BO24" s="149">
        <f t="shared" si="39"/>
        <v>0</v>
      </c>
      <c r="BP24" s="138">
        <v>0</v>
      </c>
      <c r="BQ24" s="141">
        <f t="shared" si="40"/>
        <v>1</v>
      </c>
      <c r="BR24" s="140">
        <f t="shared" si="41"/>
        <v>0</v>
      </c>
      <c r="BS24" s="125">
        <v>119.30743489014985</v>
      </c>
      <c r="BT24" s="128">
        <f t="shared" si="57"/>
        <v>7</v>
      </c>
      <c r="BU24" s="127">
        <f t="shared" si="42"/>
        <v>0.42712507457550608</v>
      </c>
      <c r="BV24" s="171">
        <v>68</v>
      </c>
      <c r="BW24" s="126">
        <f t="shared" si="43"/>
        <v>3</v>
      </c>
      <c r="BX24" s="133">
        <f t="shared" si="44"/>
        <v>0.36206896551724138</v>
      </c>
      <c r="BY24" s="131">
        <v>0</v>
      </c>
      <c r="BZ24" s="132">
        <f t="shared" si="45"/>
        <v>1</v>
      </c>
      <c r="CA24" s="133">
        <f t="shared" si="46"/>
        <v>0</v>
      </c>
      <c r="CB24" s="194">
        <v>10.7</v>
      </c>
      <c r="CC24" s="132">
        <f t="shared" si="47"/>
        <v>14</v>
      </c>
      <c r="CD24" s="133">
        <f t="shared" si="48"/>
        <v>0.70454545454545481</v>
      </c>
      <c r="CE24" s="168">
        <v>5.10752688172043</v>
      </c>
      <c r="CF24" s="132">
        <f t="shared" si="49"/>
        <v>6</v>
      </c>
      <c r="CG24" s="169">
        <f t="shared" si="50"/>
        <v>0.14368253786923194</v>
      </c>
      <c r="CH24" s="179">
        <v>78.765807032908867</v>
      </c>
      <c r="CI24" s="188">
        <f t="shared" si="51"/>
        <v>14</v>
      </c>
      <c r="CJ24" s="169">
        <f t="shared" si="52"/>
        <v>0.54359925412062693</v>
      </c>
      <c r="CK24" s="114">
        <f t="shared" si="53"/>
        <v>0.36762366602775248</v>
      </c>
      <c r="CL24" s="115">
        <f t="shared" si="54"/>
        <v>3</v>
      </c>
      <c r="CM24" s="73"/>
      <c r="CN24" s="65"/>
      <c r="CO24" s="62"/>
      <c r="CP24" s="65"/>
      <c r="CQ24" s="2"/>
      <c r="CR24" s="2"/>
    </row>
    <row r="25" spans="1:96" ht="21.75" thickBot="1">
      <c r="A25" s="113" t="s">
        <v>20</v>
      </c>
      <c r="B25" s="151">
        <v>589.88760828625243</v>
      </c>
      <c r="C25" s="116">
        <f t="shared" si="0"/>
        <v>20</v>
      </c>
      <c r="D25" s="117">
        <f t="shared" si="58"/>
        <v>1</v>
      </c>
      <c r="E25" s="145">
        <v>97.431615698227645</v>
      </c>
      <c r="F25" s="116">
        <f t="shared" si="3"/>
        <v>17</v>
      </c>
      <c r="G25" s="117">
        <f t="shared" si="4"/>
        <v>0.83346937674288124</v>
      </c>
      <c r="H25" s="143">
        <v>140.34174047006559</v>
      </c>
      <c r="I25" s="116">
        <f t="shared" si="1"/>
        <v>19</v>
      </c>
      <c r="J25" s="140">
        <f t="shared" si="5"/>
        <v>0.91097382663376003</v>
      </c>
      <c r="K25" s="184">
        <v>114.21</v>
      </c>
      <c r="L25" s="148">
        <f t="shared" si="6"/>
        <v>1</v>
      </c>
      <c r="M25" s="149">
        <f>(K25-$K$28)/($K$27-$K$28)</f>
        <v>0</v>
      </c>
      <c r="N25" s="179">
        <v>158.86771456391708</v>
      </c>
      <c r="O25" s="180">
        <f t="shared" si="8"/>
        <v>18</v>
      </c>
      <c r="P25" s="136">
        <f t="shared" si="9"/>
        <v>0.36065673883432903</v>
      </c>
      <c r="Q25" s="172">
        <v>34</v>
      </c>
      <c r="R25" s="135">
        <f t="shared" si="55"/>
        <v>20</v>
      </c>
      <c r="S25" s="173">
        <f t="shared" si="10"/>
        <v>1</v>
      </c>
      <c r="T25" s="134">
        <v>100</v>
      </c>
      <c r="U25" s="135">
        <f t="shared" si="56"/>
        <v>1</v>
      </c>
      <c r="V25" s="136">
        <f t="shared" si="11"/>
        <v>0</v>
      </c>
      <c r="W25" s="157">
        <v>4.9000000000000004</v>
      </c>
      <c r="X25" s="158">
        <f t="shared" si="12"/>
        <v>9</v>
      </c>
      <c r="Y25" s="159">
        <f t="shared" si="13"/>
        <v>0.7435897435897435</v>
      </c>
      <c r="Z25" s="85">
        <v>9.7881049843486636</v>
      </c>
      <c r="AA25" s="163">
        <v>36.44</v>
      </c>
      <c r="AB25" s="161">
        <f t="shared" si="2"/>
        <v>20</v>
      </c>
      <c r="AC25" s="159">
        <f t="shared" si="14"/>
        <v>1</v>
      </c>
      <c r="AD25" s="193"/>
      <c r="AE25" s="141"/>
      <c r="AF25" s="117"/>
      <c r="AG25" s="138"/>
      <c r="AH25" s="141"/>
      <c r="AI25" s="117"/>
      <c r="AJ25" s="164">
        <v>246</v>
      </c>
      <c r="AK25" s="141">
        <f t="shared" si="19"/>
        <v>20</v>
      </c>
      <c r="AL25" s="117">
        <f t="shared" si="20"/>
        <v>1</v>
      </c>
      <c r="AM25" s="138">
        <v>34.909214755529064</v>
      </c>
      <c r="AN25" s="141">
        <f t="shared" si="21"/>
        <v>20</v>
      </c>
      <c r="AO25" s="117">
        <f t="shared" si="22"/>
        <v>1</v>
      </c>
      <c r="AP25" s="165">
        <v>1</v>
      </c>
      <c r="AQ25" s="141">
        <f t="shared" si="23"/>
        <v>20</v>
      </c>
      <c r="AR25" s="117">
        <f t="shared" si="24"/>
        <v>1</v>
      </c>
      <c r="AS25" s="165">
        <v>101.5</v>
      </c>
      <c r="AT25" s="141">
        <f t="shared" si="25"/>
        <v>6</v>
      </c>
      <c r="AU25" s="117">
        <f t="shared" si="26"/>
        <v>0.36125654450261796</v>
      </c>
      <c r="AV25" s="138">
        <v>396189.22</v>
      </c>
      <c r="AW25" s="116">
        <f t="shared" si="27"/>
        <v>4</v>
      </c>
      <c r="AX25" s="117">
        <f t="shared" si="28"/>
        <v>0.66926881777231106</v>
      </c>
      <c r="AY25" s="165">
        <v>96.4</v>
      </c>
      <c r="AZ25" s="141">
        <f t="shared" si="29"/>
        <v>19</v>
      </c>
      <c r="BA25" s="117">
        <f t="shared" si="30"/>
        <v>0.99842779354244959</v>
      </c>
      <c r="BB25" s="165">
        <v>17.8</v>
      </c>
      <c r="BC25" s="141">
        <f t="shared" si="31"/>
        <v>20</v>
      </c>
      <c r="BD25" s="149">
        <f t="shared" si="32"/>
        <v>1</v>
      </c>
      <c r="BE25" s="177">
        <v>3299.9664073777067</v>
      </c>
      <c r="BF25" s="141">
        <f t="shared" si="33"/>
        <v>12</v>
      </c>
      <c r="BG25" s="178">
        <f t="shared" si="34"/>
        <v>0.66969141352976536</v>
      </c>
      <c r="BH25" s="190">
        <v>0</v>
      </c>
      <c r="BI25" s="133">
        <f t="shared" si="35"/>
        <v>0</v>
      </c>
      <c r="BJ25" s="177">
        <v>100.08828958985472</v>
      </c>
      <c r="BK25" s="148">
        <f t="shared" si="36"/>
        <v>18</v>
      </c>
      <c r="BL25" s="149">
        <f t="shared" si="37"/>
        <v>0.67558712590727799</v>
      </c>
      <c r="BM25" s="156">
        <v>119.91603744388716</v>
      </c>
      <c r="BN25" s="148">
        <f t="shared" si="38"/>
        <v>17</v>
      </c>
      <c r="BO25" s="149">
        <f t="shared" si="39"/>
        <v>0.76734935476335331</v>
      </c>
      <c r="BP25" s="138">
        <v>0</v>
      </c>
      <c r="BQ25" s="141">
        <f t="shared" si="40"/>
        <v>1</v>
      </c>
      <c r="BR25" s="140">
        <f t="shared" si="41"/>
        <v>0</v>
      </c>
      <c r="BS25" s="125">
        <v>90.697487759852322</v>
      </c>
      <c r="BT25" s="128">
        <f t="shared" si="57"/>
        <v>16</v>
      </c>
      <c r="BU25" s="127">
        <f t="shared" si="42"/>
        <v>0.69377137097845931</v>
      </c>
      <c r="BV25" s="171">
        <v>31</v>
      </c>
      <c r="BW25" s="126">
        <f t="shared" si="43"/>
        <v>20</v>
      </c>
      <c r="BX25" s="133">
        <f t="shared" si="44"/>
        <v>1</v>
      </c>
      <c r="BY25" s="131">
        <v>0</v>
      </c>
      <c r="BZ25" s="132">
        <f t="shared" si="45"/>
        <v>1</v>
      </c>
      <c r="CA25" s="133">
        <f t="shared" si="46"/>
        <v>0</v>
      </c>
      <c r="CB25" s="194">
        <v>13.7</v>
      </c>
      <c r="CC25" s="132">
        <f t="shared" si="47"/>
        <v>2</v>
      </c>
      <c r="CD25" s="133">
        <f t="shared" si="48"/>
        <v>2.2727272727273047E-2</v>
      </c>
      <c r="CE25" s="168">
        <v>9.6045197740112993</v>
      </c>
      <c r="CF25" s="132">
        <f t="shared" si="49"/>
        <v>16</v>
      </c>
      <c r="CG25" s="169">
        <f t="shared" si="50"/>
        <v>0.38581810027102298</v>
      </c>
      <c r="CH25" s="179">
        <v>68.902946027020946</v>
      </c>
      <c r="CI25" s="188">
        <f t="shared" si="51"/>
        <v>19</v>
      </c>
      <c r="CJ25" s="169">
        <f t="shared" si="52"/>
        <v>0.79609031392239504</v>
      </c>
      <c r="CK25" s="114">
        <f>(D25+G25+J25+M25+P25+S25+Y25+AC25+AF25+AI25+AL25+AO25+AR25+AU25+BA25+BD25+BG25+BI25+BL25+BO25+BR25+CA25+CD25+CG25+CJ25+AX25+BU25+BX25)/27</f>
        <v>0.62550658495250522</v>
      </c>
      <c r="CL25" s="115">
        <f>RANK(CK25,CK$7:CK$26,1)</f>
        <v>20</v>
      </c>
      <c r="CM25" s="73"/>
      <c r="CN25" s="65"/>
      <c r="CO25" s="62"/>
      <c r="CP25" s="65"/>
      <c r="CQ25" s="2"/>
      <c r="CR25" s="2"/>
    </row>
    <row r="26" spans="1:96" ht="20.25" customHeight="1" thickBot="1">
      <c r="A26" s="113" t="s">
        <v>21</v>
      </c>
      <c r="B26" s="151">
        <v>1891.0780566169226</v>
      </c>
      <c r="C26" s="116">
        <f t="shared" si="0"/>
        <v>4</v>
      </c>
      <c r="D26" s="117">
        <f t="shared" si="58"/>
        <v>0.23387910691114067</v>
      </c>
      <c r="E26" s="145">
        <v>100.64687757424673</v>
      </c>
      <c r="F26" s="116">
        <f t="shared" si="3"/>
        <v>12</v>
      </c>
      <c r="G26" s="117">
        <f t="shared" si="4"/>
        <v>0.75264832768331136</v>
      </c>
      <c r="H26" s="154">
        <v>160.70811124705838</v>
      </c>
      <c r="I26" s="116">
        <f t="shared" si="1"/>
        <v>9</v>
      </c>
      <c r="J26" s="140">
        <f t="shared" si="5"/>
        <v>0.56534366404942804</v>
      </c>
      <c r="K26" s="184">
        <v>3982.38</v>
      </c>
      <c r="L26" s="148">
        <f t="shared" si="6"/>
        <v>17</v>
      </c>
      <c r="M26" s="149">
        <f>(K26-$K$28)/($K$27-$K$28)</f>
        <v>0.18172289979042652</v>
      </c>
      <c r="N26" s="179">
        <v>79.41206381871369</v>
      </c>
      <c r="O26" s="180">
        <f t="shared" si="8"/>
        <v>4</v>
      </c>
      <c r="P26" s="136">
        <f t="shared" si="9"/>
        <v>0.15045994738704041</v>
      </c>
      <c r="Q26" s="172">
        <v>72</v>
      </c>
      <c r="R26" s="135">
        <f t="shared" si="55"/>
        <v>8</v>
      </c>
      <c r="S26" s="173">
        <f t="shared" si="10"/>
        <v>0.31283905967450265</v>
      </c>
      <c r="T26" s="137">
        <v>100</v>
      </c>
      <c r="U26" s="135">
        <f t="shared" si="56"/>
        <v>1</v>
      </c>
      <c r="V26" s="136">
        <f t="shared" si="11"/>
        <v>0</v>
      </c>
      <c r="W26" s="157">
        <v>4.5999999999999996</v>
      </c>
      <c r="X26" s="158">
        <f t="shared" si="12"/>
        <v>12</v>
      </c>
      <c r="Y26" s="159">
        <f t="shared" si="13"/>
        <v>0.8205128205128206</v>
      </c>
      <c r="Z26" s="85">
        <v>52.736660929432013</v>
      </c>
      <c r="AA26" s="160">
        <v>70.260000000000005</v>
      </c>
      <c r="AB26" s="161">
        <f t="shared" si="2"/>
        <v>11</v>
      </c>
      <c r="AC26" s="159">
        <f t="shared" si="14"/>
        <v>0.46790434235368145</v>
      </c>
      <c r="AD26" s="191">
        <v>23236</v>
      </c>
      <c r="AE26" s="141">
        <f t="shared" si="15"/>
        <v>5</v>
      </c>
      <c r="AF26" s="117">
        <f t="shared" si="16"/>
        <v>0.5797454050900579</v>
      </c>
      <c r="AG26" s="138">
        <v>131.98622709085532</v>
      </c>
      <c r="AH26" s="141">
        <f t="shared" si="17"/>
        <v>7</v>
      </c>
      <c r="AI26" s="117">
        <f t="shared" si="18"/>
        <v>0.58248283896390107</v>
      </c>
      <c r="AJ26" s="164">
        <v>1408</v>
      </c>
      <c r="AK26" s="141">
        <f t="shared" si="19"/>
        <v>7</v>
      </c>
      <c r="AL26" s="117">
        <f t="shared" si="20"/>
        <v>0.72945285215366706</v>
      </c>
      <c r="AM26" s="138">
        <v>116.54124136287034</v>
      </c>
      <c r="AN26" s="141">
        <f t="shared" si="21"/>
        <v>12</v>
      </c>
      <c r="AO26" s="117">
        <f t="shared" si="22"/>
        <v>0.59876266759337171</v>
      </c>
      <c r="AP26" s="165">
        <v>231.3</v>
      </c>
      <c r="AQ26" s="141">
        <f t="shared" si="23"/>
        <v>8</v>
      </c>
      <c r="AR26" s="117">
        <f t="shared" si="24"/>
        <v>0.85722256664600127</v>
      </c>
      <c r="AS26" s="165">
        <v>100.8</v>
      </c>
      <c r="AT26" s="141">
        <f t="shared" si="25"/>
        <v>11</v>
      </c>
      <c r="AU26" s="117">
        <f t="shared" si="26"/>
        <v>0.39790575916230392</v>
      </c>
      <c r="AV26" s="138">
        <v>278345.95</v>
      </c>
      <c r="AW26" s="116">
        <f t="shared" si="27"/>
        <v>5</v>
      </c>
      <c r="AX26" s="117">
        <f t="shared" si="28"/>
        <v>0.76764212536679022</v>
      </c>
      <c r="AY26" s="165">
        <v>1533.3</v>
      </c>
      <c r="AZ26" s="141">
        <f t="shared" si="29"/>
        <v>2</v>
      </c>
      <c r="BA26" s="117">
        <f t="shared" si="30"/>
        <v>0.44742694991947241</v>
      </c>
      <c r="BB26" s="165">
        <v>91.1</v>
      </c>
      <c r="BC26" s="141">
        <f t="shared" si="31"/>
        <v>7</v>
      </c>
      <c r="BD26" s="149">
        <f t="shared" si="32"/>
        <v>0.38763575605680872</v>
      </c>
      <c r="BE26" s="177">
        <v>3800.3925430833719</v>
      </c>
      <c r="BF26" s="141">
        <f t="shared" si="33"/>
        <v>7</v>
      </c>
      <c r="BG26" s="178">
        <f t="shared" si="34"/>
        <v>0.40702838678021858</v>
      </c>
      <c r="BH26" s="190">
        <v>2.028171583025463</v>
      </c>
      <c r="BI26" s="133">
        <f t="shared" si="35"/>
        <v>2.2378803746689924E-2</v>
      </c>
      <c r="BJ26" s="177">
        <v>137.50150102069409</v>
      </c>
      <c r="BK26" s="148">
        <f t="shared" si="36"/>
        <v>8</v>
      </c>
      <c r="BL26" s="149">
        <f t="shared" si="37"/>
        <v>0.416638445645935</v>
      </c>
      <c r="BM26" s="156">
        <v>0</v>
      </c>
      <c r="BN26" s="148">
        <f t="shared" si="38"/>
        <v>1</v>
      </c>
      <c r="BO26" s="149">
        <f t="shared" si="39"/>
        <v>0</v>
      </c>
      <c r="BP26" s="138">
        <v>5</v>
      </c>
      <c r="BQ26" s="141">
        <f t="shared" si="40"/>
        <v>14</v>
      </c>
      <c r="BR26" s="140">
        <f t="shared" si="41"/>
        <v>0.21000000000000002</v>
      </c>
      <c r="BS26" s="125">
        <v>124.48464956170196</v>
      </c>
      <c r="BT26" s="128">
        <f t="shared" si="57"/>
        <v>5</v>
      </c>
      <c r="BU26" s="127">
        <f t="shared" si="42"/>
        <v>0.37887314626661078</v>
      </c>
      <c r="BV26" s="171">
        <v>70</v>
      </c>
      <c r="BW26" s="126">
        <f t="shared" si="43"/>
        <v>2</v>
      </c>
      <c r="BX26" s="133">
        <f t="shared" si="44"/>
        <v>0.32758620689655171</v>
      </c>
      <c r="BY26" s="131">
        <v>0</v>
      </c>
      <c r="BZ26" s="132">
        <f t="shared" si="45"/>
        <v>1</v>
      </c>
      <c r="CA26" s="133">
        <f t="shared" si="46"/>
        <v>0</v>
      </c>
      <c r="CB26" s="194">
        <v>13.8</v>
      </c>
      <c r="CC26" s="132">
        <f t="shared" si="47"/>
        <v>1</v>
      </c>
      <c r="CD26" s="133">
        <f t="shared" si="48"/>
        <v>0</v>
      </c>
      <c r="CE26" s="168">
        <v>9.5320623916811087</v>
      </c>
      <c r="CF26" s="132">
        <f t="shared" si="49"/>
        <v>15</v>
      </c>
      <c r="CG26" s="169">
        <f t="shared" si="50"/>
        <v>0.38191671340186462</v>
      </c>
      <c r="CH26" s="179">
        <v>82.15122423076707</v>
      </c>
      <c r="CI26" s="188">
        <f t="shared" si="51"/>
        <v>10</v>
      </c>
      <c r="CJ26" s="169">
        <f t="shared" si="52"/>
        <v>0.45693194981125268</v>
      </c>
      <c r="CK26" s="114">
        <f t="shared" si="53"/>
        <v>0.39430830144358109</v>
      </c>
      <c r="CL26" s="115">
        <f t="shared" si="54"/>
        <v>5</v>
      </c>
      <c r="CM26" s="73"/>
      <c r="CN26" s="65"/>
      <c r="CO26" s="62"/>
      <c r="CP26" s="65"/>
      <c r="CQ26" s="2"/>
      <c r="CR26" s="2"/>
    </row>
    <row r="27" spans="1:96" s="5" customFormat="1" ht="18.75">
      <c r="A27" s="7" t="s">
        <v>0</v>
      </c>
      <c r="B27" s="18">
        <f>MAX(B7:B26)</f>
        <v>2288.3016054355903</v>
      </c>
      <c r="C27" s="19" t="s">
        <v>32</v>
      </c>
      <c r="D27" s="19" t="s">
        <v>32</v>
      </c>
      <c r="E27" s="19">
        <f t="shared" ref="E27:K27" si="59">MAX(E7:E26)</f>
        <v>130.58909562521529</v>
      </c>
      <c r="F27" s="19" t="s">
        <v>32</v>
      </c>
      <c r="G27" s="19" t="s">
        <v>32</v>
      </c>
      <c r="H27" s="19">
        <f t="shared" si="59"/>
        <v>194.02117221477687</v>
      </c>
      <c r="I27" s="20" t="s">
        <v>32</v>
      </c>
      <c r="J27" s="21" t="s">
        <v>32</v>
      </c>
      <c r="K27" s="22">
        <f t="shared" si="59"/>
        <v>21400.3</v>
      </c>
      <c r="L27" s="23" t="s">
        <v>32</v>
      </c>
      <c r="M27" s="21" t="s">
        <v>32</v>
      </c>
      <c r="N27" s="22">
        <f>MAX(N7:N26)</f>
        <v>400.54331063607674</v>
      </c>
      <c r="O27" s="23" t="s">
        <v>32</v>
      </c>
      <c r="P27" s="23" t="s">
        <v>32</v>
      </c>
      <c r="Q27" s="24">
        <f>MAX(Q7:Q26)</f>
        <v>89.3</v>
      </c>
      <c r="R27" s="19" t="s">
        <v>23</v>
      </c>
      <c r="S27" s="19" t="s">
        <v>32</v>
      </c>
      <c r="T27" s="23">
        <f>MAX(T7:T26)</f>
        <v>100</v>
      </c>
      <c r="U27" s="23" t="s">
        <v>32</v>
      </c>
      <c r="V27" s="23" t="s">
        <v>32</v>
      </c>
      <c r="W27" s="24">
        <f>MAX(W7:W26)</f>
        <v>7.8</v>
      </c>
      <c r="X27" s="19" t="s">
        <v>23</v>
      </c>
      <c r="Y27" s="19" t="s">
        <v>32</v>
      </c>
      <c r="Z27" s="19">
        <v>44.847591268950929</v>
      </c>
      <c r="AA27" s="24">
        <f>MAX(AA7:AA26)</f>
        <v>100</v>
      </c>
      <c r="AB27" s="19" t="s">
        <v>32</v>
      </c>
      <c r="AC27" s="19" t="s">
        <v>32</v>
      </c>
      <c r="AD27" s="24">
        <f>MAX(AD7:AD26)</f>
        <v>54737.8</v>
      </c>
      <c r="AE27" s="19" t="s">
        <v>32</v>
      </c>
      <c r="AF27" s="19" t="s">
        <v>32</v>
      </c>
      <c r="AG27" s="19">
        <f>MAX(AG7:AG26)</f>
        <v>238.39580960744229</v>
      </c>
      <c r="AH27" s="23" t="s">
        <v>32</v>
      </c>
      <c r="AI27" s="23" t="s">
        <v>32</v>
      </c>
      <c r="AJ27" s="23">
        <f>MAX(AJ7:AJ26)</f>
        <v>4541</v>
      </c>
      <c r="AK27" s="23" t="s">
        <v>32</v>
      </c>
      <c r="AL27" s="23" t="s">
        <v>32</v>
      </c>
      <c r="AM27" s="23">
        <f>MAX(AM7:AM26)</f>
        <v>238.35994083256435</v>
      </c>
      <c r="AN27" s="23" t="s">
        <v>32</v>
      </c>
      <c r="AO27" s="23" t="s">
        <v>32</v>
      </c>
      <c r="AP27" s="23">
        <f>MAX(AP7:AP26)</f>
        <v>1614</v>
      </c>
      <c r="AQ27" s="23" t="s">
        <v>32</v>
      </c>
      <c r="AR27" s="23" t="s">
        <v>32</v>
      </c>
      <c r="AS27" s="23">
        <f>MAX(AS7:AS26)</f>
        <v>108.4</v>
      </c>
      <c r="AT27" s="23" t="s">
        <v>32</v>
      </c>
      <c r="AU27" s="23" t="s">
        <v>32</v>
      </c>
      <c r="AV27" s="23">
        <f>MAX(AV7:AV26)</f>
        <v>1197919.1599999999</v>
      </c>
      <c r="AW27" s="23" t="s">
        <v>32</v>
      </c>
      <c r="AX27" s="23" t="s">
        <v>32</v>
      </c>
      <c r="AY27" s="23">
        <f>MAX(AY7:AY26)</f>
        <v>2700.1</v>
      </c>
      <c r="AZ27" s="23" t="s">
        <v>32</v>
      </c>
      <c r="BA27" s="23" t="s">
        <v>32</v>
      </c>
      <c r="BB27" s="23">
        <f>MAX(BB7:BB26)</f>
        <v>137.5</v>
      </c>
      <c r="BC27" s="23" t="s">
        <v>23</v>
      </c>
      <c r="BD27" s="21" t="s">
        <v>32</v>
      </c>
      <c r="BE27" s="24">
        <f>MAX(BE7:BE26)</f>
        <v>4575.8638579447324</v>
      </c>
      <c r="BF27" s="19" t="s">
        <v>32</v>
      </c>
      <c r="BG27" s="19" t="s">
        <v>32</v>
      </c>
      <c r="BH27" s="19">
        <f>MAX(BH7:BH26)</f>
        <v>90.629133084267394</v>
      </c>
      <c r="BI27" s="19" t="s">
        <v>32</v>
      </c>
      <c r="BJ27" s="23">
        <f>MAX(BJ7:BJ26)</f>
        <v>197.69791616146921</v>
      </c>
      <c r="BK27" s="23" t="s">
        <v>32</v>
      </c>
      <c r="BL27" s="25" t="s">
        <v>32</v>
      </c>
      <c r="BM27" s="57">
        <f>MAX(BM7:BM26)</f>
        <v>156.27306740991352</v>
      </c>
      <c r="BN27" s="20" t="s">
        <v>32</v>
      </c>
      <c r="BO27" s="21" t="s">
        <v>32</v>
      </c>
      <c r="BP27" s="19">
        <f>MAX(BP7:BP26)</f>
        <v>23.809523809523807</v>
      </c>
      <c r="BQ27" s="19" t="s">
        <v>23</v>
      </c>
      <c r="BR27" s="25" t="s">
        <v>32</v>
      </c>
      <c r="BS27" s="26">
        <f>MAX(BS7:BS26)</f>
        <v>165.13603242357607</v>
      </c>
      <c r="BT27" s="20" t="s">
        <v>32</v>
      </c>
      <c r="BU27" s="64" t="s">
        <v>32</v>
      </c>
      <c r="BV27" s="122">
        <f>MAX(BV7:BV26)</f>
        <v>89</v>
      </c>
      <c r="BW27" s="23" t="s">
        <v>32</v>
      </c>
      <c r="BX27" s="23" t="s">
        <v>32</v>
      </c>
      <c r="BY27" s="23">
        <f>MAX(BY7:BY26)</f>
        <v>0.16</v>
      </c>
      <c r="BZ27" s="23" t="s">
        <v>32</v>
      </c>
      <c r="CA27" s="23" t="s">
        <v>32</v>
      </c>
      <c r="CB27" s="22">
        <f>MAX(CB7:CB26)</f>
        <v>13.8</v>
      </c>
      <c r="CC27" s="23" t="s">
        <v>32</v>
      </c>
      <c r="CD27" s="23" t="s">
        <v>32</v>
      </c>
      <c r="CE27" s="23">
        <f>MAX(CE7:CE26)</f>
        <v>21.011235955056179</v>
      </c>
      <c r="CF27" s="23" t="s">
        <v>32</v>
      </c>
      <c r="CG27" s="23" t="s">
        <v>32</v>
      </c>
      <c r="CH27" s="23">
        <f>MAX(CH7:CH26)</f>
        <v>100</v>
      </c>
      <c r="CI27" s="23" t="s">
        <v>32</v>
      </c>
      <c r="CJ27" s="23" t="s">
        <v>32</v>
      </c>
      <c r="CK27" s="23" t="s">
        <v>32</v>
      </c>
      <c r="CL27" s="23" t="s">
        <v>32</v>
      </c>
      <c r="CM27" s="74"/>
    </row>
    <row r="28" spans="1:96" s="5" customFormat="1" ht="18.75">
      <c r="A28" s="8" t="s">
        <v>1</v>
      </c>
      <c r="B28" s="27">
        <f>MIN(B7:B26)</f>
        <v>589.88760828625243</v>
      </c>
      <c r="C28" s="28" t="s">
        <v>32</v>
      </c>
      <c r="D28" s="28" t="s">
        <v>32</v>
      </c>
      <c r="E28" s="28">
        <f>MIN(E7:E26)</f>
        <v>90.806614286112094</v>
      </c>
      <c r="F28" s="28" t="s">
        <v>32</v>
      </c>
      <c r="G28" s="28" t="s">
        <v>32</v>
      </c>
      <c r="H28" s="28">
        <f>MIN(H7:H26)</f>
        <v>135.09584398326436</v>
      </c>
      <c r="I28" s="29" t="s">
        <v>32</v>
      </c>
      <c r="J28" s="30" t="s">
        <v>32</v>
      </c>
      <c r="K28" s="31">
        <f>MIN(K7:K26)</f>
        <v>114.21</v>
      </c>
      <c r="L28" s="28" t="s">
        <v>32</v>
      </c>
      <c r="M28" s="30" t="s">
        <v>32</v>
      </c>
      <c r="N28" s="31">
        <f>MIN(N7:N26)</f>
        <v>22.537299230671408</v>
      </c>
      <c r="O28" s="28" t="s">
        <v>32</v>
      </c>
      <c r="P28" s="28" t="s">
        <v>32</v>
      </c>
      <c r="Q28" s="31">
        <f>MIN(Q7:Q26)</f>
        <v>34</v>
      </c>
      <c r="R28" s="28" t="s">
        <v>23</v>
      </c>
      <c r="S28" s="28" t="s">
        <v>32</v>
      </c>
      <c r="T28" s="28">
        <f>MIN(T7:T26)</f>
        <v>86.96</v>
      </c>
      <c r="U28" s="28" t="s">
        <v>32</v>
      </c>
      <c r="V28" s="28" t="s">
        <v>32</v>
      </c>
      <c r="W28" s="28">
        <f>MIN(W7:W26)</f>
        <v>3.9</v>
      </c>
      <c r="X28" s="28" t="s">
        <v>23</v>
      </c>
      <c r="Y28" s="28" t="s">
        <v>32</v>
      </c>
      <c r="Z28" s="28">
        <f>MIN(Z7:Z26)</f>
        <v>9.7881049843486636</v>
      </c>
      <c r="AA28" s="32">
        <f>MIN(AA7:AA26)</f>
        <v>36.44</v>
      </c>
      <c r="AB28" s="28" t="s">
        <v>32</v>
      </c>
      <c r="AC28" s="28" t="s">
        <v>32</v>
      </c>
      <c r="AD28" s="31">
        <f>MIN(AD7:AD26)</f>
        <v>400.5</v>
      </c>
      <c r="AE28" s="28" t="s">
        <v>32</v>
      </c>
      <c r="AF28" s="28" t="s">
        <v>32</v>
      </c>
      <c r="AG28" s="28">
        <f>MIN(AG7:AG26)</f>
        <v>55.713032710762555</v>
      </c>
      <c r="AH28" s="28" t="s">
        <v>32</v>
      </c>
      <c r="AI28" s="28" t="s">
        <v>32</v>
      </c>
      <c r="AJ28" s="28">
        <f>MIN(AJ7:AJ26)</f>
        <v>246</v>
      </c>
      <c r="AK28" s="28" t="s">
        <v>32</v>
      </c>
      <c r="AL28" s="28" t="s">
        <v>32</v>
      </c>
      <c r="AM28" s="28">
        <f>MIN(AM7:AM26)</f>
        <v>34.909214755529064</v>
      </c>
      <c r="AN28" s="28" t="s">
        <v>32</v>
      </c>
      <c r="AO28" s="28" t="s">
        <v>32</v>
      </c>
      <c r="AP28" s="28">
        <f>MIN(AP7:AP26)</f>
        <v>1</v>
      </c>
      <c r="AQ28" s="28" t="s">
        <v>32</v>
      </c>
      <c r="AR28" s="28" t="s">
        <v>32</v>
      </c>
      <c r="AS28" s="28">
        <f>MIN(AS7:AS26)</f>
        <v>89.3</v>
      </c>
      <c r="AT28" s="28" t="s">
        <v>32</v>
      </c>
      <c r="AU28" s="28" t="s">
        <v>32</v>
      </c>
      <c r="AV28" s="28">
        <f>MIN(AV7:AV26)</f>
        <v>0</v>
      </c>
      <c r="AW28" s="28" t="s">
        <v>32</v>
      </c>
      <c r="AX28" s="28" t="s">
        <v>32</v>
      </c>
      <c r="AY28" s="28">
        <f>MIN(AY7:AY26)</f>
        <v>92.3</v>
      </c>
      <c r="AZ28" s="28" t="s">
        <v>32</v>
      </c>
      <c r="BA28" s="28" t="s">
        <v>32</v>
      </c>
      <c r="BB28" s="28">
        <f>MIN(BB7:BB26)</f>
        <v>17.8</v>
      </c>
      <c r="BC28" s="28" t="s">
        <v>23</v>
      </c>
      <c r="BD28" s="30" t="s">
        <v>32</v>
      </c>
      <c r="BE28" s="32">
        <f>MIN(BE7:BE26)</f>
        <v>2670.6618129579083</v>
      </c>
      <c r="BF28" s="28" t="s">
        <v>32</v>
      </c>
      <c r="BG28" s="28" t="s">
        <v>32</v>
      </c>
      <c r="BH28" s="28">
        <f>MIN(BH7:BH26)</f>
        <v>0</v>
      </c>
      <c r="BI28" s="28" t="s">
        <v>32</v>
      </c>
      <c r="BJ28" s="28">
        <f>MIN(BJ7:BJ26)</f>
        <v>53.216734048163119</v>
      </c>
      <c r="BK28" s="28" t="s">
        <v>32</v>
      </c>
      <c r="BL28" s="30" t="s">
        <v>32</v>
      </c>
      <c r="BM28" s="29">
        <f>MIN(BM7:BM26)</f>
        <v>0</v>
      </c>
      <c r="BN28" s="29" t="s">
        <v>32</v>
      </c>
      <c r="BO28" s="30" t="s">
        <v>32</v>
      </c>
      <c r="BP28" s="28">
        <f>MIN(BP7:BP26)</f>
        <v>0</v>
      </c>
      <c r="BQ28" s="28" t="s">
        <v>23</v>
      </c>
      <c r="BR28" s="33" t="s">
        <v>32</v>
      </c>
      <c r="BS28" s="34">
        <f>MIN(BS7:BS26)</f>
        <v>57.840534544008825</v>
      </c>
      <c r="BT28" s="29" t="s">
        <v>32</v>
      </c>
      <c r="BU28" s="29" t="s">
        <v>32</v>
      </c>
      <c r="BV28" s="123">
        <f>MIN(BV7:BV26)</f>
        <v>31</v>
      </c>
      <c r="BW28" s="28" t="s">
        <v>32</v>
      </c>
      <c r="BX28" s="28" t="s">
        <v>32</v>
      </c>
      <c r="BY28" s="28">
        <f>MIN(BY7:BY26)</f>
        <v>0</v>
      </c>
      <c r="BZ28" s="28" t="s">
        <v>32</v>
      </c>
      <c r="CA28" s="28" t="s">
        <v>32</v>
      </c>
      <c r="CB28" s="31">
        <f>MIN(CB7:CB26)</f>
        <v>9.4</v>
      </c>
      <c r="CC28" s="28" t="s">
        <v>32</v>
      </c>
      <c r="CD28" s="28" t="s">
        <v>32</v>
      </c>
      <c r="CE28" s="28">
        <f>MIN(CE7:CE26)</f>
        <v>2.4390243902439024</v>
      </c>
      <c r="CF28" s="28" t="s">
        <v>32</v>
      </c>
      <c r="CG28" s="28" t="s">
        <v>32</v>
      </c>
      <c r="CH28" s="28">
        <f>MIN(CH7:CH26)</f>
        <v>60.937781267854398</v>
      </c>
      <c r="CI28" s="28" t="s">
        <v>32</v>
      </c>
      <c r="CJ28" s="28" t="s">
        <v>32</v>
      </c>
      <c r="CK28" s="28" t="s">
        <v>32</v>
      </c>
      <c r="CL28" s="28" t="s">
        <v>32</v>
      </c>
    </row>
    <row r="29" spans="1:96" ht="17.25" customHeight="1">
      <c r="A29" s="1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71" t="s">
        <v>32</v>
      </c>
      <c r="AE29" s="371"/>
      <c r="AF29" s="371"/>
      <c r="AG29" s="371"/>
      <c r="AH29" s="371"/>
      <c r="AI29" s="371"/>
      <c r="AJ29" s="371"/>
      <c r="AK29" s="371"/>
      <c r="AL29" s="371"/>
      <c r="AM29" s="371"/>
      <c r="AN29" s="371"/>
      <c r="AO29" s="371"/>
      <c r="AP29" s="371"/>
      <c r="AQ29" s="371"/>
      <c r="AR29" s="371"/>
      <c r="AS29" s="371"/>
      <c r="AT29" s="371"/>
      <c r="AU29" s="371"/>
      <c r="AV29" s="371"/>
      <c r="AW29" s="371"/>
      <c r="AX29" s="371"/>
      <c r="AY29" s="371"/>
      <c r="AZ29" s="371"/>
      <c r="BA29" s="371"/>
      <c r="BB29" s="371"/>
      <c r="BC29" s="371"/>
      <c r="BD29" s="371"/>
      <c r="BE29" s="371"/>
      <c r="BF29" s="371"/>
      <c r="BG29" s="371"/>
      <c r="BH29" s="371"/>
      <c r="BI29" s="371"/>
      <c r="BJ29" s="371"/>
      <c r="BK29" s="371"/>
      <c r="BL29" s="371"/>
      <c r="BM29" s="371"/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1"/>
      <c r="CD29" s="371"/>
      <c r="CE29" s="371"/>
      <c r="CF29" s="371"/>
      <c r="CG29" s="371"/>
      <c r="CH29" s="371"/>
      <c r="CI29" s="371"/>
      <c r="CJ29" s="371"/>
      <c r="CK29" s="371"/>
      <c r="CL29" s="371"/>
    </row>
  </sheetData>
  <mergeCells count="102">
    <mergeCell ref="AD29:CL29"/>
    <mergeCell ref="T6:V6"/>
    <mergeCell ref="W1:Y2"/>
    <mergeCell ref="CL3:CL6"/>
    <mergeCell ref="CE5:CG5"/>
    <mergeCell ref="AY4:BA4"/>
    <mergeCell ref="BE4:BG4"/>
    <mergeCell ref="BE5:BG5"/>
    <mergeCell ref="BB4:BD4"/>
    <mergeCell ref="CE6:CG6"/>
    <mergeCell ref="BS5:CA5"/>
    <mergeCell ref="CB4:CD4"/>
    <mergeCell ref="BS4:BU4"/>
    <mergeCell ref="BV4:BX4"/>
    <mergeCell ref="BY4:CA4"/>
    <mergeCell ref="BV6:BX6"/>
    <mergeCell ref="BY6:CA6"/>
    <mergeCell ref="CH6:CJ6"/>
    <mergeCell ref="BJ6:BL6"/>
    <mergeCell ref="BP6:BR6"/>
    <mergeCell ref="AY6:BA6"/>
    <mergeCell ref="BE6:BG6"/>
    <mergeCell ref="BH6:BI6"/>
    <mergeCell ref="BM6:BO6"/>
    <mergeCell ref="BB6:BD6"/>
    <mergeCell ref="BS6:BU6"/>
    <mergeCell ref="BP5:BR5"/>
    <mergeCell ref="CH4:CJ4"/>
    <mergeCell ref="AA1:AC2"/>
    <mergeCell ref="B4:D4"/>
    <mergeCell ref="B5:D5"/>
    <mergeCell ref="E4:G4"/>
    <mergeCell ref="H4:J4"/>
    <mergeCell ref="E5:G5"/>
    <mergeCell ref="T1:V2"/>
    <mergeCell ref="T4:V4"/>
    <mergeCell ref="A2:A3"/>
    <mergeCell ref="W4:Y4"/>
    <mergeCell ref="W5:Y5"/>
    <mergeCell ref="H5:J5"/>
    <mergeCell ref="K4:M4"/>
    <mergeCell ref="N4:P4"/>
    <mergeCell ref="K5:M5"/>
    <mergeCell ref="Q5:S5"/>
    <mergeCell ref="Q4:S4"/>
    <mergeCell ref="T5:V5"/>
    <mergeCell ref="B1:J2"/>
    <mergeCell ref="H6:J6"/>
    <mergeCell ref="K1:P2"/>
    <mergeCell ref="W6:Y6"/>
    <mergeCell ref="B6:D6"/>
    <mergeCell ref="E6:G6"/>
    <mergeCell ref="K6:M6"/>
    <mergeCell ref="N6:P6"/>
    <mergeCell ref="Q6:S6"/>
    <mergeCell ref="Q1:S2"/>
    <mergeCell ref="CK1:CL2"/>
    <mergeCell ref="AD1:BD2"/>
    <mergeCell ref="BP1:BR2"/>
    <mergeCell ref="CE1:CJ2"/>
    <mergeCell ref="N5:P5"/>
    <mergeCell ref="Z1:Z2"/>
    <mergeCell ref="AP5:AR5"/>
    <mergeCell ref="AS5:AU5"/>
    <mergeCell ref="CB5:CD5"/>
    <mergeCell ref="CH5:CJ5"/>
    <mergeCell ref="BJ4:BL4"/>
    <mergeCell ref="BB5:BD5"/>
    <mergeCell ref="CB1:CD2"/>
    <mergeCell ref="BE1:BO2"/>
    <mergeCell ref="BM4:BO4"/>
    <mergeCell ref="BM5:BO5"/>
    <mergeCell ref="BP4:BR4"/>
    <mergeCell ref="CE4:CG4"/>
    <mergeCell ref="BS1:CA2"/>
    <mergeCell ref="CK3:CK6"/>
    <mergeCell ref="CB6:CD6"/>
    <mergeCell ref="AM4:AO4"/>
    <mergeCell ref="AV4:AX4"/>
    <mergeCell ref="AP4:AR4"/>
    <mergeCell ref="AS4:AU4"/>
    <mergeCell ref="AS6:AU6"/>
    <mergeCell ref="AP6:AR6"/>
    <mergeCell ref="AM6:AO6"/>
    <mergeCell ref="AM5:AO5"/>
    <mergeCell ref="BJ5:BL5"/>
    <mergeCell ref="AG4:AI4"/>
    <mergeCell ref="AD5:AF5"/>
    <mergeCell ref="AG5:AI5"/>
    <mergeCell ref="AY5:BA5"/>
    <mergeCell ref="AJ6:AL6"/>
    <mergeCell ref="AJ5:AL5"/>
    <mergeCell ref="BH4:BI4"/>
    <mergeCell ref="BH5:BI5"/>
    <mergeCell ref="AV5:AX5"/>
    <mergeCell ref="AD6:AF6"/>
    <mergeCell ref="AG6:AI6"/>
    <mergeCell ref="AD4:AF4"/>
    <mergeCell ref="AJ4:AL4"/>
    <mergeCell ref="AA6:AC6"/>
    <mergeCell ref="AA4:AC4"/>
    <mergeCell ref="AA5:AC5"/>
  </mergeCells>
  <phoneticPr fontId="20" type="noConversion"/>
  <conditionalFormatting sqref="CB7:CB26">
    <cfRule type="cellIs" dxfId="85" priority="77" operator="equal">
      <formula>$CB$28</formula>
    </cfRule>
    <cfRule type="cellIs" dxfId="84" priority="78" operator="equal">
      <formula>$CB$27</formula>
    </cfRule>
  </conditionalFormatting>
  <conditionalFormatting sqref="CE7:CE26">
    <cfRule type="cellIs" dxfId="83" priority="75" operator="equal">
      <formula>$CE$28</formula>
    </cfRule>
    <cfRule type="cellIs" dxfId="82" priority="76" operator="equal">
      <formula>$CE$27</formula>
    </cfRule>
  </conditionalFormatting>
  <conditionalFormatting sqref="B7:D26">
    <cfRule type="cellIs" dxfId="81" priority="274" operator="equal">
      <formula>$B$28</formula>
    </cfRule>
    <cfRule type="cellIs" dxfId="80" priority="275" operator="equal">
      <formula>$B$27</formula>
    </cfRule>
  </conditionalFormatting>
  <conditionalFormatting sqref="B7:G26">
    <cfRule type="cellIs" dxfId="79" priority="276" operator="equal">
      <formula>$E$28</formula>
    </cfRule>
    <cfRule type="cellIs" dxfId="78" priority="277" operator="equal">
      <formula>$E$27</formula>
    </cfRule>
  </conditionalFormatting>
  <conditionalFormatting sqref="W6 H6:H26 T6 I7:M26 B7:G26">
    <cfRule type="cellIs" dxfId="77" priority="278" operator="equal">
      <formula>$H$28</formula>
    </cfRule>
    <cfRule type="cellIs" dxfId="76" priority="279" operator="equal">
      <formula>$H$27</formula>
    </cfRule>
  </conditionalFormatting>
  <conditionalFormatting sqref="N7:P26 S7:S26 R9:R26">
    <cfRule type="cellIs" dxfId="75" priority="288" operator="equal">
      <formula>$N$28</formula>
    </cfRule>
    <cfRule type="cellIs" dxfId="74" priority="289" operator="equal">
      <formula>$N$27</formula>
    </cfRule>
    <cfRule type="cellIs" priority="290" operator="equal">
      <formula>$N$27</formula>
    </cfRule>
  </conditionalFormatting>
  <conditionalFormatting sqref="X7:Y26 U7:V26">
    <cfRule type="cellIs" dxfId="73" priority="291" operator="equal">
      <formula>$T$28</formula>
    </cfRule>
    <cfRule type="cellIs" dxfId="72" priority="292" operator="equal">
      <formula>$T$27</formula>
    </cfRule>
  </conditionalFormatting>
  <conditionalFormatting sqref="AB7:AC26 Z7:Z26">
    <cfRule type="cellIs" dxfId="71" priority="293" operator="equal">
      <formula>$Z$28</formula>
    </cfRule>
    <cfRule type="cellIs" dxfId="70" priority="294" operator="equal">
      <formula>$Z$27</formula>
    </cfRule>
  </conditionalFormatting>
  <conditionalFormatting sqref="BC7:BD26 AQ7:AR26 AK7:AL26 AN7:AO26 AT7:AX26 AZ7:BA26 AD7:AI26">
    <cfRule type="cellIs" dxfId="69" priority="219" operator="equal">
      <formula>$AD$28</formula>
    </cfRule>
    <cfRule type="cellIs" dxfId="68" priority="220" operator="equal">
      <formula>$AD$27</formula>
    </cfRule>
  </conditionalFormatting>
  <conditionalFormatting sqref="BP7:BP26 BS7:BS26">
    <cfRule type="cellIs" dxfId="67" priority="194" operator="equal">
      <formula>$BP$28</formula>
    </cfRule>
    <cfRule type="cellIs" dxfId="66" priority="195" operator="equal">
      <formula>$BP$27</formula>
    </cfRule>
    <cfRule type="cellIs" dxfId="65" priority="204" operator="equal">
      <formula>$AD$28</formula>
    </cfRule>
    <cfRule type="cellIs" dxfId="7" priority="205" operator="equal">
      <formula>$AD$27</formula>
    </cfRule>
  </conditionalFormatting>
  <conditionalFormatting sqref="BS7:BS26">
    <cfRule type="cellIs" dxfId="64" priority="189" operator="equal">
      <formula>$BS$28</formula>
    </cfRule>
    <cfRule type="cellIs" dxfId="63" priority="190" operator="equal">
      <formula>$BS$27</formula>
    </cfRule>
  </conditionalFormatting>
  <conditionalFormatting sqref="AD7:AD26">
    <cfRule type="cellIs" dxfId="62" priority="187" operator="equal">
      <formula>$AD$28</formula>
    </cfRule>
    <cfRule type="cellIs" dxfId="61" priority="188" operator="equal">
      <formula>$AD$27</formula>
    </cfRule>
  </conditionalFormatting>
  <conditionalFormatting sqref="BH7:BH26">
    <cfRule type="cellIs" dxfId="60" priority="161" operator="equal">
      <formula>$BH$28</formula>
    </cfRule>
    <cfRule type="cellIs" dxfId="59" priority="162" operator="equal">
      <formula>$BH$27</formula>
    </cfRule>
  </conditionalFormatting>
  <conditionalFormatting sqref="AG7:AG26">
    <cfRule type="cellIs" dxfId="58" priority="134" operator="equal">
      <formula>$AG$28</formula>
    </cfRule>
    <cfRule type="cellIs" dxfId="57" priority="135" operator="equal">
      <formula>$AG$27</formula>
    </cfRule>
  </conditionalFormatting>
  <conditionalFormatting sqref="BJ7:BJ26">
    <cfRule type="cellIs" dxfId="56" priority="131" operator="equal">
      <formula>$BJ$28</formula>
    </cfRule>
    <cfRule type="cellIs" dxfId="55" priority="132" operator="equal">
      <formula>$BJ$27</formula>
    </cfRule>
    <cfRule type="cellIs" dxfId="54" priority="133" operator="equal">
      <formula>$BJ$27</formula>
    </cfRule>
  </conditionalFormatting>
  <conditionalFormatting sqref="K7:K26">
    <cfRule type="cellIs" dxfId="53" priority="108" operator="equal">
      <formula>$K$28</formula>
    </cfRule>
    <cfRule type="cellIs" dxfId="52" priority="109" operator="equal">
      <formula>$K$27</formula>
    </cfRule>
    <cfRule type="cellIs" dxfId="51" priority="129" operator="equal">
      <formula>$K$28</formula>
    </cfRule>
    <cfRule type="cellIs" dxfId="6" priority="130" operator="equal">
      <formula>$K$27</formula>
    </cfRule>
  </conditionalFormatting>
  <conditionalFormatting sqref="BM7:BM26">
    <cfRule type="cellIs" dxfId="50" priority="79" operator="equal">
      <formula>$BM$28</formula>
    </cfRule>
    <cfRule type="cellIs" dxfId="49" priority="80" operator="equal">
      <formula>$BM$27</formula>
    </cfRule>
  </conditionalFormatting>
  <conditionalFormatting sqref="CH7:CH26">
    <cfRule type="cellIs" dxfId="48" priority="63" operator="equal">
      <formula>$CH$27</formula>
    </cfRule>
    <cfRule type="cellIs" dxfId="47" priority="64" operator="equal">
      <formula>$CH$28</formula>
    </cfRule>
    <cfRule type="cellIs" dxfId="46" priority="349" stopIfTrue="1" operator="equal">
      <formula>$CH$28</formula>
    </cfRule>
  </conditionalFormatting>
  <conditionalFormatting sqref="BY7:BY26">
    <cfRule type="cellIs" dxfId="45" priority="65" operator="equal">
      <formula>$BY$28</formula>
    </cfRule>
    <cfRule type="cellIs" dxfId="44" priority="66" operator="equal">
      <formula>$BY$27</formula>
    </cfRule>
  </conditionalFormatting>
  <conditionalFormatting sqref="W4:W5">
    <cfRule type="cellIs" dxfId="43" priority="61" operator="equal">
      <formula>$H$28</formula>
    </cfRule>
    <cfRule type="cellIs" dxfId="42" priority="62" operator="equal">
      <formula>$H$27</formula>
    </cfRule>
  </conditionalFormatting>
  <conditionalFormatting sqref="AV7:AV26">
    <cfRule type="cellIs" dxfId="41" priority="19" operator="equal">
      <formula>$AV$28</formula>
    </cfRule>
    <cfRule type="cellIs" dxfId="40" priority="20" operator="equal">
      <formula>$AV$27</formula>
    </cfRule>
    <cfRule type="cellIs" dxfId="39" priority="59" operator="equal">
      <formula>$AG$28</formula>
    </cfRule>
    <cfRule type="cellIs" dxfId="5" priority="60" operator="equal">
      <formula>$AG$27</formula>
    </cfRule>
  </conditionalFormatting>
  <conditionalFormatting sqref="T8:T26">
    <cfRule type="cellIs" dxfId="38" priority="57" operator="equal">
      <formula>$T$28</formula>
    </cfRule>
    <cfRule type="cellIs" dxfId="37" priority="58" operator="equal">
      <formula>$T$27</formula>
    </cfRule>
  </conditionalFormatting>
  <conditionalFormatting sqref="T7:T26">
    <cfRule type="cellIs" dxfId="36" priority="55" operator="equal">
      <formula>$T$28</formula>
    </cfRule>
    <cfRule type="cellIs" dxfId="35" priority="56" operator="equal">
      <formula>$T$27</formula>
    </cfRule>
  </conditionalFormatting>
  <conditionalFormatting sqref="AV7:AV26">
    <cfRule type="cellIs" dxfId="34" priority="53" operator="equal">
      <formula>$AG$28</formula>
    </cfRule>
    <cfRule type="cellIs" dxfId="33" priority="54" operator="equal">
      <formula>$AG$27</formula>
    </cfRule>
  </conditionalFormatting>
  <conditionalFormatting sqref="BE7:BE26">
    <cfRule type="cellIs" dxfId="32" priority="17" operator="equal">
      <formula>$BE$28</formula>
    </cfRule>
    <cfRule type="cellIs" dxfId="31" priority="18" operator="equal">
      <formula>$BE$27</formula>
    </cfRule>
    <cfRule type="cellIs" dxfId="30" priority="48" operator="equal">
      <formula>$BJ$28</formula>
    </cfRule>
    <cfRule type="cellIs" dxfId="4" priority="49" operator="equal">
      <formula>$BJ$27</formula>
    </cfRule>
    <cfRule type="cellIs" dxfId="3" priority="50" operator="equal">
      <formula>$BJ$27</formula>
    </cfRule>
  </conditionalFormatting>
  <conditionalFormatting sqref="AJ7:AJ26">
    <cfRule type="cellIs" dxfId="29" priority="44" operator="equal">
      <formula>$AJ$28</formula>
    </cfRule>
    <cfRule type="cellIs" dxfId="28" priority="45" operator="equal">
      <formula>$AJ$27</formula>
    </cfRule>
    <cfRule type="cellIs" dxfId="27" priority="46" operator="equal">
      <formula>$AD$28</formula>
    </cfRule>
    <cfRule type="cellIs" dxfId="2" priority="47" operator="equal">
      <formula>$AD$27</formula>
    </cfRule>
  </conditionalFormatting>
  <conditionalFormatting sqref="AM7:AM26">
    <cfRule type="cellIs" dxfId="26" priority="42" operator="equal">
      <formula>$AM$28</formula>
    </cfRule>
    <cfRule type="cellIs" dxfId="25" priority="43" operator="equal">
      <formula>$AM$27</formula>
    </cfRule>
  </conditionalFormatting>
  <conditionalFormatting sqref="AP7:AP26">
    <cfRule type="cellIs" dxfId="24" priority="40" operator="equal">
      <formula>$AP$28</formula>
    </cfRule>
    <cfRule type="cellIs" dxfId="23" priority="41" operator="equal">
      <formula>$AP$27</formula>
    </cfRule>
  </conditionalFormatting>
  <conditionalFormatting sqref="AS7:AS26">
    <cfRule type="cellIs" dxfId="22" priority="38" operator="equal">
      <formula>$AS$28</formula>
    </cfRule>
    <cfRule type="cellIs" dxfId="21" priority="39" operator="equal">
      <formula>$AS$27</formula>
    </cfRule>
  </conditionalFormatting>
  <conditionalFormatting sqref="AY7:AY26">
    <cfRule type="cellIs" dxfId="20" priority="36" operator="equal">
      <formula>$AD$28</formula>
    </cfRule>
    <cfRule type="cellIs" dxfId="19" priority="37" operator="equal">
      <formula>$AD$27</formula>
    </cfRule>
  </conditionalFormatting>
  <conditionalFormatting sqref="AY7:AY26">
    <cfRule type="cellIs" dxfId="18" priority="34" operator="equal">
      <formula>$AY$28</formula>
    </cfRule>
    <cfRule type="cellIs" dxfId="17" priority="35" operator="equal">
      <formula>$AY$27</formula>
    </cfRule>
  </conditionalFormatting>
  <conditionalFormatting sqref="BB7:BB26">
    <cfRule type="cellIs" dxfId="16" priority="32" operator="equal">
      <formula>$BB$28</formula>
    </cfRule>
    <cfRule type="cellIs" dxfId="15" priority="33" operator="equal">
      <formula>$BB$27</formula>
    </cfRule>
  </conditionalFormatting>
  <conditionalFormatting sqref="W7:W26">
    <cfRule type="cellIs" dxfId="14" priority="25" operator="equal">
      <formula>$W$28</formula>
    </cfRule>
    <cfRule type="cellIs" dxfId="13" priority="26" operator="equal">
      <formula>$W$27</formula>
    </cfRule>
  </conditionalFormatting>
  <conditionalFormatting sqref="CL7:CL26">
    <cfRule type="cellIs" dxfId="12" priority="4" operator="lessThan">
      <formula>6</formula>
    </cfRule>
    <cfRule type="cellIs" dxfId="11" priority="5" operator="between">
      <formula>15</formula>
      <formula>5</formula>
    </cfRule>
    <cfRule type="cellIs" dxfId="10" priority="6" operator="greaterThan">
      <formula>15</formula>
    </cfRule>
    <cfRule type="cellIs" dxfId="1" priority="7" operator="lessThan">
      <formula>6</formula>
    </cfRule>
    <cfRule type="cellIs" dxfId="0" priority="8" operator="lessThan">
      <formula>5</formula>
    </cfRule>
  </conditionalFormatting>
  <conditionalFormatting sqref="Q7:Q26">
    <cfRule type="cellIs" dxfId="9" priority="1" operator="equal">
      <formula>$N$28</formula>
    </cfRule>
    <cfRule type="cellIs" dxfId="8" priority="2" operator="equal">
      <formula>$N$27</formula>
    </cfRule>
    <cfRule type="cellIs" priority="3" operator="equal">
      <formula>$N$27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8" fitToWidth="0" orientation="landscape" r:id="rId1"/>
  <headerFooter>
    <oddHeader>&amp;C&amp;28РОЗШИРЕНИЙ МОНІТОРИНГ РОБОТИ РАЙДЕРЖАДМІНІСТРАЦІЙ СТАНОМ НА 01.11.2016</oddHeader>
  </headerFooter>
  <colBreaks count="2" manualBreakCount="2">
    <brk id="19" max="27" man="1"/>
    <brk id="38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Міста</vt:lpstr>
      <vt:lpstr>Райони</vt:lpstr>
      <vt:lpstr>Міста!Заголовки_для_друку</vt:lpstr>
      <vt:lpstr>Райони!Заголовки_для_друку</vt:lpstr>
      <vt:lpstr>Райони!Область_друку</vt:lpstr>
    </vt:vector>
  </TitlesOfParts>
  <Company>Министерство Экономики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analiz3</dc:creator>
  <cp:lastModifiedBy>admin</cp:lastModifiedBy>
  <cp:lastPrinted>2016-11-22T10:33:23Z</cp:lastPrinted>
  <dcterms:created xsi:type="dcterms:W3CDTF">2012-01-17T13:24:25Z</dcterms:created>
  <dcterms:modified xsi:type="dcterms:W3CDTF">2016-11-23T09:12:31Z</dcterms:modified>
</cp:coreProperties>
</file>